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1580" windowHeight="8580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M44" i="1"/>
  <c r="S44"/>
  <c r="U44"/>
  <c r="AE45"/>
  <c r="AD45"/>
  <c r="AC45"/>
  <c r="AA45"/>
  <c r="Z45"/>
  <c r="Y45"/>
  <c r="X45"/>
  <c r="W45"/>
  <c r="V45"/>
  <c r="U45"/>
  <c r="T45"/>
  <c r="S45"/>
  <c r="R45"/>
  <c r="P45"/>
  <c r="O45"/>
  <c r="N45"/>
  <c r="M45"/>
  <c r="L45"/>
  <c r="K45"/>
  <c r="J45"/>
  <c r="H45"/>
  <c r="G45"/>
  <c r="F45"/>
  <c r="D45"/>
  <c r="C45"/>
  <c r="B45"/>
  <c r="E45"/>
  <c r="I45"/>
  <c r="Q45"/>
  <c r="AB45"/>
  <c r="AF45"/>
  <c r="AF47"/>
  <c r="AE46"/>
  <c r="AE47" s="1"/>
  <c r="AD46"/>
  <c r="AD47" s="1"/>
  <c r="S38"/>
  <c r="S39" s="1"/>
  <c r="U38"/>
  <c r="U39" s="1"/>
  <c r="M38"/>
  <c r="M39" s="1"/>
  <c r="U20"/>
  <c r="U21" s="1"/>
  <c r="S20"/>
  <c r="S21" s="1"/>
  <c r="M20"/>
  <c r="M21" s="1"/>
  <c r="AG20"/>
  <c r="AE20"/>
  <c r="AE24" s="1"/>
  <c r="AE25" s="1"/>
  <c r="AD20"/>
  <c r="AD24" s="1"/>
  <c r="AD25" s="1"/>
  <c r="AC20"/>
  <c r="AA20"/>
  <c r="AB19"/>
  <c r="Z20"/>
  <c r="Y20"/>
  <c r="X20"/>
  <c r="W20"/>
  <c r="P20"/>
  <c r="Q19"/>
  <c r="O20"/>
  <c r="N20"/>
  <c r="H20"/>
  <c r="I19"/>
  <c r="G20"/>
  <c r="F20"/>
  <c r="D20"/>
  <c r="E19"/>
  <c r="AF19" s="1"/>
  <c r="C20"/>
  <c r="B20"/>
  <c r="V20"/>
  <c r="T20"/>
  <c r="R20"/>
  <c r="L20"/>
  <c r="L21" s="1"/>
  <c r="K20"/>
  <c r="J20"/>
  <c r="J21" s="1"/>
  <c r="AB18"/>
  <c r="Q18"/>
  <c r="I18"/>
  <c r="E18"/>
  <c r="AF18" s="1"/>
  <c r="AG21"/>
  <c r="AE21"/>
  <c r="AD21"/>
  <c r="AC21"/>
  <c r="AA21"/>
  <c r="Z21"/>
  <c r="Y21"/>
  <c r="X21"/>
  <c r="W21"/>
  <c r="V21"/>
  <c r="T21"/>
  <c r="R21"/>
  <c r="P21"/>
  <c r="O21"/>
  <c r="N21"/>
  <c r="K21"/>
  <c r="G21"/>
  <c r="F21"/>
  <c r="D21"/>
  <c r="B21"/>
  <c r="AD38"/>
  <c r="AD39" s="1"/>
  <c r="AE38"/>
  <c r="AE39" s="1"/>
  <c r="E35"/>
  <c r="AB17"/>
  <c r="Q17"/>
  <c r="I17"/>
  <c r="E17"/>
  <c r="V38"/>
  <c r="V39" s="1"/>
  <c r="E6"/>
  <c r="I6"/>
  <c r="Q6"/>
  <c r="AB6"/>
  <c r="E7"/>
  <c r="I7"/>
  <c r="Q7"/>
  <c r="AB7"/>
  <c r="E8"/>
  <c r="I8"/>
  <c r="Q8"/>
  <c r="AB8"/>
  <c r="E9"/>
  <c r="I9"/>
  <c r="Q9"/>
  <c r="AB9"/>
  <c r="E10"/>
  <c r="I10"/>
  <c r="Q10"/>
  <c r="AB10"/>
  <c r="E11"/>
  <c r="I11"/>
  <c r="Q11"/>
  <c r="AB11"/>
  <c r="E12"/>
  <c r="I12"/>
  <c r="Q12"/>
  <c r="AB12"/>
  <c r="E13"/>
  <c r="I13"/>
  <c r="Q13"/>
  <c r="AB13"/>
  <c r="E14"/>
  <c r="I14"/>
  <c r="Q14"/>
  <c r="AB14"/>
  <c r="E15"/>
  <c r="I15"/>
  <c r="Q15"/>
  <c r="AB15"/>
  <c r="E16"/>
  <c r="I16"/>
  <c r="Q16"/>
  <c r="AB16"/>
  <c r="Z38"/>
  <c r="Z39" s="1"/>
  <c r="AG38"/>
  <c r="AG39" s="1"/>
  <c r="E26"/>
  <c r="I26"/>
  <c r="Q26"/>
  <c r="AB26"/>
  <c r="E27"/>
  <c r="I27"/>
  <c r="Q27"/>
  <c r="AB27"/>
  <c r="E28"/>
  <c r="I28"/>
  <c r="Q28"/>
  <c r="AB28"/>
  <c r="E29"/>
  <c r="I29"/>
  <c r="Q29"/>
  <c r="AB29"/>
  <c r="E30"/>
  <c r="I30"/>
  <c r="Q30"/>
  <c r="AB30"/>
  <c r="E31"/>
  <c r="I31"/>
  <c r="Q31"/>
  <c r="AB31"/>
  <c r="E32"/>
  <c r="I32"/>
  <c r="Q32"/>
  <c r="AB32"/>
  <c r="E33"/>
  <c r="I33"/>
  <c r="Q33"/>
  <c r="AB33"/>
  <c r="E34"/>
  <c r="I34"/>
  <c r="Q34"/>
  <c r="AB34"/>
  <c r="I35"/>
  <c r="Q35"/>
  <c r="AB35"/>
  <c r="E36"/>
  <c r="I36"/>
  <c r="Q36"/>
  <c r="AB36"/>
  <c r="E37"/>
  <c r="I37"/>
  <c r="Q37"/>
  <c r="AB37"/>
  <c r="AC38"/>
  <c r="AA38"/>
  <c r="AA39" s="1"/>
  <c r="T38"/>
  <c r="T42" s="1"/>
  <c r="T43" s="1"/>
  <c r="W38"/>
  <c r="W39" s="1"/>
  <c r="X38"/>
  <c r="X39" s="1"/>
  <c r="Y38"/>
  <c r="Y39" s="1"/>
  <c r="R38"/>
  <c r="R42" s="1"/>
  <c r="R43" s="1"/>
  <c r="K38"/>
  <c r="K44" s="1"/>
  <c r="L38"/>
  <c r="N38"/>
  <c r="N39" s="1"/>
  <c r="O38"/>
  <c r="P38"/>
  <c r="P39" s="1"/>
  <c r="J38"/>
  <c r="J39" s="1"/>
  <c r="G38"/>
  <c r="G39" s="1"/>
  <c r="H38"/>
  <c r="H39" s="1"/>
  <c r="F38"/>
  <c r="F42" s="1"/>
  <c r="F43" s="1"/>
  <c r="C38"/>
  <c r="C42" s="1"/>
  <c r="C43" s="1"/>
  <c r="D38"/>
  <c r="D39" s="1"/>
  <c r="B38"/>
  <c r="B39" s="1"/>
  <c r="Z24"/>
  <c r="Z25" s="1"/>
  <c r="AG44"/>
  <c r="AG45" s="1"/>
  <c r="AG42"/>
  <c r="AG43" s="1"/>
  <c r="B24"/>
  <c r="B25" s="1"/>
  <c r="D24"/>
  <c r="D25" s="1"/>
  <c r="F24"/>
  <c r="F25" s="1"/>
  <c r="H24"/>
  <c r="H25" s="1"/>
  <c r="J24"/>
  <c r="J25" s="1"/>
  <c r="K24"/>
  <c r="K25" s="1"/>
  <c r="L24"/>
  <c r="L25" s="1"/>
  <c r="N24"/>
  <c r="N25" s="1"/>
  <c r="O24"/>
  <c r="O25" s="1"/>
  <c r="P24"/>
  <c r="P25" s="1"/>
  <c r="R24"/>
  <c r="R25" s="1"/>
  <c r="T24"/>
  <c r="T25" s="1"/>
  <c r="W24"/>
  <c r="W25" s="1"/>
  <c r="X24"/>
  <c r="X25" s="1"/>
  <c r="Y24"/>
  <c r="Y25" s="1"/>
  <c r="AA24"/>
  <c r="AA25" s="1"/>
  <c r="AC24"/>
  <c r="AC25" s="1"/>
  <c r="AG24"/>
  <c r="AG25" s="1"/>
  <c r="H42"/>
  <c r="H43" s="1"/>
  <c r="W42"/>
  <c r="W43" s="1"/>
  <c r="Y42"/>
  <c r="Y43" s="1"/>
  <c r="AA42"/>
  <c r="AA43" s="1"/>
  <c r="AC42"/>
  <c r="AC43" s="1"/>
  <c r="G44"/>
  <c r="H44"/>
  <c r="J44"/>
  <c r="L44"/>
  <c r="O44"/>
  <c r="T44"/>
  <c r="W44"/>
  <c r="Y44"/>
  <c r="AA44"/>
  <c r="AC44"/>
  <c r="Q52"/>
  <c r="J53"/>
  <c r="Q53"/>
  <c r="G54"/>
  <c r="L54"/>
  <c r="O54"/>
  <c r="Q54"/>
  <c r="B42"/>
  <c r="B43" s="1"/>
  <c r="V44"/>
  <c r="V24"/>
  <c r="V25" s="1"/>
  <c r="AG48"/>
  <c r="AG49" s="1"/>
  <c r="Z42"/>
  <c r="Z43" s="1"/>
  <c r="V42"/>
  <c r="V43" s="1"/>
  <c r="D44"/>
  <c r="Q38"/>
  <c r="Q39" s="1"/>
  <c r="G42"/>
  <c r="G43" s="1"/>
  <c r="P44"/>
  <c r="AB38"/>
  <c r="AB39" s="1"/>
  <c r="N44"/>
  <c r="T48"/>
  <c r="T49" s="1"/>
  <c r="X42"/>
  <c r="X43" s="1"/>
  <c r="N42"/>
  <c r="N43" s="1"/>
  <c r="I38"/>
  <c r="I39" s="1"/>
  <c r="E38"/>
  <c r="E39" s="1"/>
  <c r="AF37"/>
  <c r="C44"/>
  <c r="B44"/>
  <c r="AF36"/>
  <c r="AA48"/>
  <c r="AA49" s="1"/>
  <c r="W48"/>
  <c r="W49" s="1"/>
  <c r="O48"/>
  <c r="O49" s="1"/>
  <c r="O42"/>
  <c r="O43" s="1"/>
  <c r="AF35"/>
  <c r="L48"/>
  <c r="L49" s="1"/>
  <c r="L42"/>
  <c r="L43" s="1"/>
  <c r="H48"/>
  <c r="H49" s="1"/>
  <c r="AF34"/>
  <c r="J42"/>
  <c r="J43" s="1"/>
  <c r="AF33"/>
  <c r="R44"/>
  <c r="AF32"/>
  <c r="AF31"/>
  <c r="AF30"/>
  <c r="AF29"/>
  <c r="AF28"/>
  <c r="AC48"/>
  <c r="AC49" s="1"/>
  <c r="D48"/>
  <c r="D49" s="1"/>
  <c r="AF27"/>
  <c r="F44"/>
  <c r="K42"/>
  <c r="K43" s="1"/>
  <c r="AF17"/>
  <c r="AF16"/>
  <c r="C24"/>
  <c r="C25" s="1"/>
  <c r="AF15"/>
  <c r="P48"/>
  <c r="P49" s="1"/>
  <c r="AF14"/>
  <c r="J48"/>
  <c r="J49" s="1"/>
  <c r="AF13"/>
  <c r="AF12"/>
  <c r="AF11"/>
  <c r="AF10"/>
  <c r="AF9"/>
  <c r="Z44"/>
  <c r="R48"/>
  <c r="R49" s="1"/>
  <c r="F48"/>
  <c r="F49" s="1"/>
  <c r="E20" l="1"/>
  <c r="AB20"/>
  <c r="I20"/>
  <c r="Q20"/>
  <c r="AD42"/>
  <c r="AD43" s="1"/>
  <c r="AD44"/>
  <c r="AE42"/>
  <c r="AE43" s="1"/>
  <c r="AE44"/>
  <c r="B48"/>
  <c r="B49" s="1"/>
  <c r="C48"/>
  <c r="C49" s="1"/>
  <c r="N48"/>
  <c r="N49" s="1"/>
  <c r="AB42"/>
  <c r="AB43" s="1"/>
  <c r="X44"/>
  <c r="P42"/>
  <c r="P43" s="1"/>
  <c r="D42"/>
  <c r="D43" s="1"/>
  <c r="AC39"/>
  <c r="T39"/>
  <c r="R39"/>
  <c r="K39"/>
  <c r="L39"/>
  <c r="O39"/>
  <c r="F39"/>
  <c r="I42"/>
  <c r="I43" s="1"/>
  <c r="C39"/>
  <c r="G48"/>
  <c r="G49" s="1"/>
  <c r="Y48"/>
  <c r="Y49" s="1"/>
  <c r="G24"/>
  <c r="G25" s="1"/>
  <c r="AB21"/>
  <c r="E42"/>
  <c r="E43" s="1"/>
  <c r="Q42"/>
  <c r="Q43" s="1"/>
  <c r="AF26"/>
  <c r="AF38" s="1"/>
  <c r="AF39" s="1"/>
  <c r="Q21"/>
  <c r="K48"/>
  <c r="K49" s="1"/>
  <c r="H21"/>
  <c r="Z48"/>
  <c r="Z49" s="1"/>
  <c r="C21"/>
  <c r="AF8"/>
  <c r="AF7"/>
  <c r="AF6"/>
  <c r="E21"/>
  <c r="V48"/>
  <c r="V49" s="1"/>
  <c r="AE48" l="1"/>
  <c r="AE49" s="1"/>
  <c r="AD48"/>
  <c r="AD49" s="1"/>
  <c r="AF20"/>
  <c r="AF21" s="1"/>
  <c r="X48"/>
  <c r="X49" s="1"/>
  <c r="Q24"/>
  <c r="Q25" s="1"/>
  <c r="AB44"/>
  <c r="AB24"/>
  <c r="AB25" s="1"/>
  <c r="Q44"/>
  <c r="Q48" s="1"/>
  <c r="Q49" s="1"/>
  <c r="AF42"/>
  <c r="AF43" s="1"/>
  <c r="I21"/>
  <c r="I24"/>
  <c r="I25" s="1"/>
  <c r="I44"/>
  <c r="E44"/>
  <c r="E24"/>
  <c r="E25" s="1"/>
  <c r="AB48" l="1"/>
  <c r="AB49" s="1"/>
  <c r="AF24"/>
  <c r="AF25" s="1"/>
  <c r="AF44"/>
  <c r="AF48" s="1"/>
  <c r="AF49" s="1"/>
  <c r="I48"/>
  <c r="I49" s="1"/>
  <c r="E48"/>
  <c r="E49" s="1"/>
  <c r="E52" l="1"/>
  <c r="J52" s="1"/>
  <c r="J54" s="1"/>
  <c r="E54" l="1"/>
</calcChain>
</file>

<file path=xl/sharedStrings.xml><?xml version="1.0" encoding="utf-8"?>
<sst xmlns="http://schemas.openxmlformats.org/spreadsheetml/2006/main" count="95" uniqueCount="83">
  <si>
    <t>Orienteringsutvalget OBIK</t>
  </si>
  <si>
    <t>Poengløp</t>
  </si>
  <si>
    <t>sum</t>
  </si>
  <si>
    <t>herav</t>
  </si>
  <si>
    <t xml:space="preserve"> </t>
  </si>
  <si>
    <t>Løp /kl.</t>
  </si>
  <si>
    <t>ÅL</t>
  </si>
  <si>
    <t>lang</t>
  </si>
  <si>
    <t>ÅM</t>
  </si>
  <si>
    <t>mellom</t>
  </si>
  <si>
    <t>ÅK</t>
  </si>
  <si>
    <t>kort</t>
  </si>
  <si>
    <t>ÅE</t>
  </si>
  <si>
    <t>ekort</t>
  </si>
  <si>
    <t xml:space="preserve">N </t>
  </si>
  <si>
    <t>Sum</t>
  </si>
  <si>
    <t>D/B</t>
  </si>
  <si>
    <t>gj.sn. pr løp</t>
  </si>
  <si>
    <t>Endring</t>
  </si>
  <si>
    <t>Endr antall %</t>
  </si>
  <si>
    <t>gj.snitt pr løp</t>
  </si>
  <si>
    <t>Sammendrag starter/løp</t>
  </si>
  <si>
    <t>endring</t>
  </si>
  <si>
    <t>endr</t>
  </si>
  <si>
    <t xml:space="preserve">  Poengløp</t>
  </si>
  <si>
    <t>Sum starter - i premiegrunnlaget</t>
  </si>
  <si>
    <t>H17-34</t>
  </si>
  <si>
    <t>H35-44</t>
  </si>
  <si>
    <t>H50-54</t>
  </si>
  <si>
    <t>D17-34</t>
  </si>
  <si>
    <t>D35-44</t>
  </si>
  <si>
    <t>H55-59</t>
  </si>
  <si>
    <t>H60-64</t>
  </si>
  <si>
    <t>H65-69</t>
  </si>
  <si>
    <t>H70-74</t>
  </si>
  <si>
    <t>H75-79</t>
  </si>
  <si>
    <t>H80-</t>
  </si>
  <si>
    <t>H45-49</t>
  </si>
  <si>
    <t>P22 OSI</t>
  </si>
  <si>
    <t>P25 NILU (tur-o-løp)</t>
  </si>
  <si>
    <t>sum vår 2009</t>
  </si>
  <si>
    <t>sum høst 2009</t>
  </si>
  <si>
    <t>sum 2009</t>
  </si>
  <si>
    <t>BÅ</t>
  </si>
  <si>
    <t>CÅ</t>
  </si>
  <si>
    <t>løp 09</t>
  </si>
  <si>
    <t>Statistikk 2010</t>
  </si>
  <si>
    <t>P1 Nordea</t>
  </si>
  <si>
    <t>P2 Telenor</t>
  </si>
  <si>
    <t>P3 NRK / NVE</t>
  </si>
  <si>
    <t>P4 Hauketo</t>
  </si>
  <si>
    <t>P5 NILU</t>
  </si>
  <si>
    <t>P6 Asker SK</t>
  </si>
  <si>
    <t>P7 Heming/Njård IL</t>
  </si>
  <si>
    <t>P8 Statoil (1-stafett)</t>
  </si>
  <si>
    <t>P9 Koll</t>
  </si>
  <si>
    <t>P10 Tyrving</t>
  </si>
  <si>
    <t>P11 Heming/Njård IL</t>
  </si>
  <si>
    <t>P12 Haslum</t>
  </si>
  <si>
    <t>P13 Nittedal</t>
  </si>
  <si>
    <t>sum vår 2010</t>
  </si>
  <si>
    <t>sum høst 2010</t>
  </si>
  <si>
    <t>sum 2010</t>
  </si>
  <si>
    <t>løp 10</t>
  </si>
  <si>
    <t>P14 Thales</t>
  </si>
  <si>
    <t>P15 Thales</t>
  </si>
  <si>
    <t>P16 Aker Solutions</t>
  </si>
  <si>
    <t>P17 Thales (langløp)</t>
  </si>
  <si>
    <t>P18 FFI</t>
  </si>
  <si>
    <t>P19 Fossum IF (ÅM)</t>
  </si>
  <si>
    <t>P20 Kjelsås IL</t>
  </si>
  <si>
    <t>P21 Bærum SpK</t>
  </si>
  <si>
    <t>P23 Norges Bank</t>
  </si>
  <si>
    <t>P24 Nydalen SK</t>
  </si>
  <si>
    <t>P26 Nittedal</t>
  </si>
  <si>
    <t>D45-49</t>
  </si>
  <si>
    <t>D50-54</t>
  </si>
  <si>
    <t>D55-59</t>
  </si>
  <si>
    <t>D60-64</t>
  </si>
  <si>
    <t>D65-69</t>
  </si>
  <si>
    <t>D70-74</t>
  </si>
  <si>
    <t>D75-79</t>
  </si>
  <si>
    <t xml:space="preserve">  Stafett (2010 - felles med Romerike)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</si>
</sst>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\ %"/>
    <numFmt numFmtId="167" formatCode="_(* #,##0_);_(* \(#,##0\);_(* &quot;-&quot;??_);_(@_)"/>
  </numFmts>
  <fonts count="22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name val="Arial"/>
    </font>
    <font>
      <b/>
      <sz val="11"/>
      <name val="Arial"/>
      <family val="2"/>
    </font>
    <font>
      <b/>
      <sz val="9"/>
      <name val="Arial"/>
    </font>
    <font>
      <sz val="9"/>
      <name val="Arial"/>
    </font>
    <font>
      <b/>
      <u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 Narrow"/>
      <family val="2"/>
    </font>
    <font>
      <sz val="9"/>
      <name val="Arial Narrow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 Narrow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</font>
    <font>
      <b/>
      <u/>
      <sz val="10"/>
      <name val="Arial"/>
    </font>
    <font>
      <sz val="10"/>
      <name val="Arial"/>
      <family val="2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4" fillId="2" borderId="1" xfId="0" applyFont="1" applyFill="1" applyBorder="1" applyAlignment="1">
      <alignment horizontal="left"/>
    </xf>
    <xf numFmtId="0" fontId="5" fillId="2" borderId="0" xfId="0" applyFont="1" applyFill="1"/>
    <xf numFmtId="0" fontId="6" fillId="2" borderId="0" xfId="0" applyFont="1" applyFill="1" applyAlignment="1">
      <alignment horizontal="right"/>
    </xf>
    <xf numFmtId="0" fontId="7" fillId="3" borderId="2" xfId="0" applyFont="1" applyFill="1" applyBorder="1"/>
    <xf numFmtId="0" fontId="8" fillId="3" borderId="0" xfId="0" applyFont="1" applyFill="1"/>
    <xf numFmtId="0" fontId="9" fillId="3" borderId="3" xfId="0" applyFont="1" applyFill="1" applyBorder="1" applyAlignment="1">
      <alignment horizontal="center"/>
    </xf>
    <xf numFmtId="0" fontId="8" fillId="3" borderId="4" xfId="0" applyFont="1" applyFill="1" applyBorder="1"/>
    <xf numFmtId="0" fontId="9" fillId="3" borderId="5" xfId="0" applyFont="1" applyFill="1" applyBorder="1" applyAlignment="1">
      <alignment horizontal="center"/>
    </xf>
    <xf numFmtId="0" fontId="9" fillId="3" borderId="4" xfId="0" applyFont="1" applyFill="1" applyBorder="1"/>
    <xf numFmtId="0" fontId="8" fillId="3" borderId="4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3" borderId="7" xfId="0" applyFont="1" applyFill="1" applyBorder="1"/>
    <xf numFmtId="0" fontId="11" fillId="3" borderId="1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12" fillId="2" borderId="2" xfId="0" applyFont="1" applyFill="1" applyBorder="1"/>
    <xf numFmtId="0" fontId="12" fillId="2" borderId="0" xfId="0" applyFont="1" applyFill="1"/>
    <xf numFmtId="0" fontId="13" fillId="2" borderId="3" xfId="0" applyFont="1" applyFill="1" applyBorder="1"/>
    <xf numFmtId="3" fontId="9" fillId="2" borderId="3" xfId="0" applyNumberFormat="1" applyFont="1" applyFill="1" applyBorder="1"/>
    <xf numFmtId="0" fontId="12" fillId="4" borderId="10" xfId="0" applyFont="1" applyFill="1" applyBorder="1"/>
    <xf numFmtId="0" fontId="8" fillId="2" borderId="2" xfId="0" applyFont="1" applyFill="1" applyBorder="1"/>
    <xf numFmtId="0" fontId="8" fillId="2" borderId="0" xfId="0" applyFont="1" applyFill="1"/>
    <xf numFmtId="0" fontId="9" fillId="2" borderId="3" xfId="0" applyFont="1" applyFill="1" applyBorder="1"/>
    <xf numFmtId="3" fontId="8" fillId="4" borderId="10" xfId="0" applyNumberFormat="1" applyFont="1" applyFill="1" applyBorder="1"/>
    <xf numFmtId="0" fontId="9" fillId="5" borderId="11" xfId="0" applyFont="1" applyFill="1" applyBorder="1"/>
    <xf numFmtId="0" fontId="9" fillId="5" borderId="12" xfId="0" applyFont="1" applyFill="1" applyBorder="1"/>
    <xf numFmtId="0" fontId="9" fillId="5" borderId="13" xfId="0" applyFont="1" applyFill="1" applyBorder="1"/>
    <xf numFmtId="3" fontId="9" fillId="5" borderId="13" xfId="0" applyNumberFormat="1" applyFont="1" applyFill="1" applyBorder="1"/>
    <xf numFmtId="3" fontId="9" fillId="4" borderId="14" xfId="0" applyNumberFormat="1" applyFont="1" applyFill="1" applyBorder="1"/>
    <xf numFmtId="0" fontId="8" fillId="5" borderId="7" xfId="0" applyFont="1" applyFill="1" applyBorder="1"/>
    <xf numFmtId="164" fontId="8" fillId="5" borderId="1" xfId="0" applyNumberFormat="1" applyFont="1" applyFill="1" applyBorder="1"/>
    <xf numFmtId="164" fontId="9" fillId="5" borderId="8" xfId="0" applyNumberFormat="1" applyFont="1" applyFill="1" applyBorder="1"/>
    <xf numFmtId="165" fontId="9" fillId="5" borderId="8" xfId="0" applyNumberFormat="1" applyFont="1" applyFill="1" applyBorder="1"/>
    <xf numFmtId="165" fontId="9" fillId="4" borderId="9" xfId="0" applyNumberFormat="1" applyFont="1" applyFill="1" applyBorder="1"/>
    <xf numFmtId="0" fontId="9" fillId="0" borderId="7" xfId="0" applyFont="1" applyBorder="1"/>
    <xf numFmtId="0" fontId="9" fillId="0" borderId="1" xfId="0" applyFont="1" applyBorder="1"/>
    <xf numFmtId="0" fontId="9" fillId="0" borderId="8" xfId="0" applyFont="1" applyBorder="1"/>
    <xf numFmtId="3" fontId="9" fillId="0" borderId="8" xfId="0" applyNumberFormat="1" applyFont="1" applyBorder="1"/>
    <xf numFmtId="3" fontId="9" fillId="4" borderId="9" xfId="0" applyNumberFormat="1" applyFont="1" applyFill="1" applyBorder="1"/>
    <xf numFmtId="0" fontId="8" fillId="2" borderId="7" xfId="0" applyFont="1" applyFill="1" applyBorder="1"/>
    <xf numFmtId="164" fontId="8" fillId="2" borderId="1" xfId="0" applyNumberFormat="1" applyFont="1" applyFill="1" applyBorder="1"/>
    <xf numFmtId="164" fontId="9" fillId="2" borderId="8" xfId="0" applyNumberFormat="1" applyFont="1" applyFill="1" applyBorder="1"/>
    <xf numFmtId="165" fontId="9" fillId="2" borderId="8" xfId="0" applyNumberFormat="1" applyFont="1" applyFill="1" applyBorder="1"/>
    <xf numFmtId="164" fontId="8" fillId="4" borderId="9" xfId="0" applyNumberFormat="1" applyFont="1" applyFill="1" applyBorder="1"/>
    <xf numFmtId="0" fontId="8" fillId="6" borderId="2" xfId="0" applyFont="1" applyFill="1" applyBorder="1"/>
    <xf numFmtId="1" fontId="8" fillId="6" borderId="0" xfId="0" applyNumberFormat="1" applyFont="1" applyFill="1"/>
    <xf numFmtId="0" fontId="9" fillId="6" borderId="3" xfId="0" applyFont="1" applyFill="1" applyBorder="1"/>
    <xf numFmtId="0" fontId="8" fillId="6" borderId="0" xfId="0" applyFont="1" applyFill="1"/>
    <xf numFmtId="3" fontId="9" fillId="6" borderId="3" xfId="0" applyNumberFormat="1" applyFont="1" applyFill="1" applyBorder="1"/>
    <xf numFmtId="0" fontId="13" fillId="6" borderId="11" xfId="0" applyFont="1" applyFill="1" applyBorder="1"/>
    <xf numFmtId="9" fontId="11" fillId="6" borderId="12" xfId="0" applyNumberFormat="1" applyFont="1" applyFill="1" applyBorder="1"/>
    <xf numFmtId="166" fontId="14" fillId="6" borderId="13" xfId="0" applyNumberFormat="1" applyFont="1" applyFill="1" applyBorder="1"/>
    <xf numFmtId="9" fontId="10" fillId="6" borderId="12" xfId="0" applyNumberFormat="1" applyFont="1" applyFill="1" applyBorder="1"/>
    <xf numFmtId="166" fontId="14" fillId="4" borderId="9" xfId="0" applyNumberFormat="1" applyFont="1" applyFill="1" applyBorder="1"/>
    <xf numFmtId="9" fontId="14" fillId="4" borderId="9" xfId="0" applyNumberFormat="1" applyFont="1" applyFill="1" applyBorder="1"/>
    <xf numFmtId="0" fontId="8" fillId="0" borderId="7" xfId="0" applyFont="1" applyBorder="1"/>
    <xf numFmtId="164" fontId="8" fillId="0" borderId="1" xfId="0" applyNumberFormat="1" applyFont="1" applyBorder="1"/>
    <xf numFmtId="164" fontId="9" fillId="0" borderId="8" xfId="0" applyNumberFormat="1" applyFont="1" applyBorder="1"/>
    <xf numFmtId="165" fontId="9" fillId="0" borderId="8" xfId="0" applyNumberFormat="1" applyFont="1" applyBorder="1"/>
    <xf numFmtId="0" fontId="9" fillId="7" borderId="7" xfId="0" applyFont="1" applyFill="1" applyBorder="1"/>
    <xf numFmtId="0" fontId="9" fillId="7" borderId="1" xfId="0" applyFont="1" applyFill="1" applyBorder="1"/>
    <xf numFmtId="0" fontId="9" fillId="7" borderId="8" xfId="0" applyFont="1" applyFill="1" applyBorder="1"/>
    <xf numFmtId="3" fontId="9" fillId="7" borderId="8" xfId="0" applyNumberFormat="1" applyFont="1" applyFill="1" applyBorder="1"/>
    <xf numFmtId="0" fontId="16" fillId="2" borderId="0" xfId="0" applyFont="1" applyFill="1"/>
    <xf numFmtId="0" fontId="17" fillId="2" borderId="0" xfId="0" applyFont="1" applyFill="1" applyAlignment="1">
      <alignment horizontal="right"/>
    </xf>
    <xf numFmtId="0" fontId="17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19" fillId="2" borderId="0" xfId="0" applyFont="1" applyFill="1"/>
    <xf numFmtId="0" fontId="10" fillId="2" borderId="0" xfId="0" applyFont="1" applyFill="1"/>
    <xf numFmtId="167" fontId="3" fillId="2" borderId="0" xfId="0" applyNumberFormat="1" applyFont="1" applyFill="1"/>
    <xf numFmtId="3" fontId="3" fillId="2" borderId="0" xfId="0" applyNumberFormat="1" applyFont="1" applyFill="1"/>
    <xf numFmtId="167" fontId="2" fillId="2" borderId="0" xfId="0" applyNumberFormat="1" applyFont="1" applyFill="1"/>
    <xf numFmtId="167" fontId="0" fillId="2" borderId="0" xfId="0" applyNumberFormat="1" applyFill="1"/>
    <xf numFmtId="0" fontId="20" fillId="2" borderId="0" xfId="0" applyFont="1" applyFill="1"/>
    <xf numFmtId="167" fontId="3" fillId="2" borderId="12" xfId="0" applyNumberFormat="1" applyFont="1" applyFill="1" applyBorder="1"/>
    <xf numFmtId="0" fontId="3" fillId="2" borderId="12" xfId="0" applyFont="1" applyFill="1" applyBorder="1"/>
    <xf numFmtId="0" fontId="11" fillId="3" borderId="4" xfId="0" applyFont="1" applyFill="1" applyBorder="1" applyAlignment="1">
      <alignment horizontal="center" wrapText="1"/>
    </xf>
    <xf numFmtId="0" fontId="11" fillId="3" borderId="15" xfId="0" applyFont="1" applyFill="1" applyBorder="1" applyAlignment="1">
      <alignment horizontal="center" wrapText="1"/>
    </xf>
    <xf numFmtId="0" fontId="3" fillId="2" borderId="0" xfId="0" applyFont="1" applyFill="1" applyBorder="1"/>
    <xf numFmtId="167" fontId="2" fillId="2" borderId="0" xfId="0" applyNumberFormat="1" applyFont="1" applyFill="1" applyAlignment="1">
      <alignment horizontal="center"/>
    </xf>
    <xf numFmtId="0" fontId="2" fillId="2" borderId="12" xfId="0" applyFont="1" applyFill="1" applyBorder="1" applyAlignment="1">
      <alignment horizontal="left" wrapText="1"/>
    </xf>
    <xf numFmtId="167" fontId="2" fillId="2" borderId="12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/>
    </xf>
    <xf numFmtId="0" fontId="11" fillId="3" borderId="4" xfId="0" applyFont="1" applyFill="1" applyBorder="1" applyAlignment="1">
      <alignment horizontal="center" wrapText="1"/>
    </xf>
    <xf numFmtId="0" fontId="11" fillId="3" borderId="15" xfId="0" applyFont="1" applyFill="1" applyBorder="1" applyAlignment="1">
      <alignment horizontal="center" wrapText="1"/>
    </xf>
    <xf numFmtId="0" fontId="15" fillId="2" borderId="0" xfId="0" applyFont="1" applyFill="1"/>
    <xf numFmtId="0" fontId="19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54"/>
  <sheetViews>
    <sheetView tabSelected="1"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E53" sqref="E53"/>
    </sheetView>
  </sheetViews>
  <sheetFormatPr defaultColWidth="11.42578125" defaultRowHeight="12.75"/>
  <cols>
    <col min="1" max="1" width="20.5703125" customWidth="1"/>
    <col min="2" max="9" width="7.28515625" customWidth="1"/>
    <col min="10" max="10" width="8.28515625" customWidth="1"/>
    <col min="11" max="17" width="7.28515625" customWidth="1"/>
    <col min="18" max="19" width="8.42578125" customWidth="1"/>
    <col min="20" max="28" width="7.28515625" customWidth="1"/>
    <col min="29" max="31" width="7.140625" customWidth="1"/>
    <col min="32" max="32" width="6.7109375" customWidth="1"/>
    <col min="33" max="33" width="7.28515625" customWidth="1"/>
    <col min="34" max="34" width="7.140625" customWidth="1"/>
  </cols>
  <sheetData>
    <row r="1" spans="1:34">
      <c r="A1" s="87" t="s">
        <v>0</v>
      </c>
      <c r="B1" s="87"/>
      <c r="C1" s="87"/>
      <c r="D1" s="87"/>
      <c r="E1" s="87"/>
      <c r="F1" s="1"/>
      <c r="G1" s="2"/>
      <c r="H1" s="2"/>
      <c r="I1" s="2"/>
      <c r="J1" s="3"/>
      <c r="K1" s="3"/>
      <c r="L1" s="3"/>
      <c r="M1" s="3"/>
      <c r="N1" s="3"/>
      <c r="O1" s="2"/>
      <c r="P1" s="2"/>
      <c r="Q1" s="2"/>
      <c r="R1" s="3"/>
      <c r="S1" s="3"/>
      <c r="T1" s="2"/>
      <c r="U1" s="2"/>
      <c r="V1" s="2"/>
      <c r="W1" s="2"/>
      <c r="X1" s="2"/>
      <c r="Y1" s="2"/>
      <c r="Z1" s="2"/>
      <c r="AA1" s="2"/>
      <c r="AB1" s="2"/>
      <c r="AC1" s="3"/>
      <c r="AD1" s="3"/>
      <c r="AE1" s="3"/>
      <c r="AF1" s="2"/>
      <c r="AG1" s="3"/>
      <c r="AH1" s="3"/>
    </row>
    <row r="2" spans="1:34" ht="15">
      <c r="A2" s="88" t="s">
        <v>46</v>
      </c>
      <c r="B2" s="88"/>
      <c r="C2" s="4"/>
      <c r="D2" s="4"/>
      <c r="E2" s="4"/>
      <c r="F2" s="4"/>
      <c r="G2" s="4"/>
      <c r="H2" s="2"/>
      <c r="I2" s="2"/>
      <c r="J2" s="3"/>
      <c r="K2" s="3"/>
      <c r="L2" s="3"/>
      <c r="M2" s="3"/>
      <c r="N2" s="3"/>
      <c r="O2" s="2"/>
      <c r="P2" s="2"/>
      <c r="Q2" s="2"/>
      <c r="R2" s="3"/>
      <c r="S2" s="3"/>
      <c r="T2" s="2"/>
      <c r="U2" s="2"/>
      <c r="V2" s="2"/>
      <c r="W2" s="2"/>
      <c r="X2" s="2"/>
      <c r="Y2" s="2"/>
      <c r="Z2" s="2"/>
      <c r="AA2" s="2"/>
      <c r="AB2" s="2"/>
      <c r="AC2" s="3"/>
      <c r="AD2" s="3"/>
      <c r="AE2" s="3"/>
      <c r="AF2" s="2"/>
      <c r="AG2" s="5"/>
      <c r="AH2" s="6"/>
    </row>
    <row r="3" spans="1:34" ht="12.75" customHeight="1">
      <c r="A3" s="7" t="s">
        <v>1</v>
      </c>
      <c r="B3" s="8"/>
      <c r="C3" s="8"/>
      <c r="D3" s="8"/>
      <c r="E3" s="9" t="s">
        <v>2</v>
      </c>
      <c r="F3" s="8"/>
      <c r="G3" s="10"/>
      <c r="H3" s="10"/>
      <c r="I3" s="11" t="s">
        <v>2</v>
      </c>
      <c r="J3" s="12"/>
      <c r="K3" s="12"/>
      <c r="L3" s="12"/>
      <c r="M3" s="12"/>
      <c r="N3" s="10"/>
      <c r="O3" s="10"/>
      <c r="P3" s="10"/>
      <c r="Q3" s="11" t="s">
        <v>2</v>
      </c>
      <c r="R3" s="13"/>
      <c r="S3" s="13"/>
      <c r="T3" s="89" t="s">
        <v>79</v>
      </c>
      <c r="U3" s="81"/>
      <c r="V3" s="89" t="s">
        <v>81</v>
      </c>
      <c r="W3" s="13"/>
      <c r="X3" s="13"/>
      <c r="Y3" s="13"/>
      <c r="Z3" s="13"/>
      <c r="AA3" s="13"/>
      <c r="AB3" s="11" t="s">
        <v>2</v>
      </c>
      <c r="AC3" s="13"/>
      <c r="AD3" s="13"/>
      <c r="AE3" s="13"/>
      <c r="AF3" s="11"/>
      <c r="AG3" s="14" t="s">
        <v>3</v>
      </c>
    </row>
    <row r="4" spans="1:34" ht="13.5">
      <c r="A4" s="15" t="s">
        <v>5</v>
      </c>
      <c r="B4" s="16" t="s">
        <v>26</v>
      </c>
      <c r="C4" s="16" t="s">
        <v>27</v>
      </c>
      <c r="D4" s="16" t="s">
        <v>6</v>
      </c>
      <c r="E4" s="17" t="s">
        <v>7</v>
      </c>
      <c r="F4" s="16" t="s">
        <v>37</v>
      </c>
      <c r="G4" s="16" t="s">
        <v>28</v>
      </c>
      <c r="H4" s="16" t="s">
        <v>8</v>
      </c>
      <c r="I4" s="17" t="s">
        <v>9</v>
      </c>
      <c r="J4" s="16" t="s">
        <v>29</v>
      </c>
      <c r="K4" s="16" t="s">
        <v>30</v>
      </c>
      <c r="L4" s="16" t="s">
        <v>75</v>
      </c>
      <c r="M4" s="16" t="s">
        <v>76</v>
      </c>
      <c r="N4" s="16" t="s">
        <v>31</v>
      </c>
      <c r="O4" s="16" t="s">
        <v>32</v>
      </c>
      <c r="P4" s="16" t="s">
        <v>10</v>
      </c>
      <c r="Q4" s="17" t="s">
        <v>11</v>
      </c>
      <c r="R4" s="16" t="s">
        <v>77</v>
      </c>
      <c r="S4" s="16" t="s">
        <v>78</v>
      </c>
      <c r="T4" s="90"/>
      <c r="U4" s="82" t="s">
        <v>80</v>
      </c>
      <c r="V4" s="90"/>
      <c r="W4" s="16" t="s">
        <v>33</v>
      </c>
      <c r="X4" s="16" t="s">
        <v>34</v>
      </c>
      <c r="Y4" s="16" t="s">
        <v>35</v>
      </c>
      <c r="Z4" s="16" t="s">
        <v>36</v>
      </c>
      <c r="AA4" s="16" t="s">
        <v>12</v>
      </c>
      <c r="AB4" s="17" t="s">
        <v>13</v>
      </c>
      <c r="AC4" s="18" t="s">
        <v>14</v>
      </c>
      <c r="AD4" s="18" t="s">
        <v>43</v>
      </c>
      <c r="AE4" s="18" t="s">
        <v>44</v>
      </c>
      <c r="AF4" s="17" t="s">
        <v>15</v>
      </c>
      <c r="AG4" s="19" t="s">
        <v>16</v>
      </c>
    </row>
    <row r="5" spans="1:34">
      <c r="A5" s="20"/>
      <c r="B5" s="21"/>
      <c r="C5" s="21"/>
      <c r="D5" s="21"/>
      <c r="E5" s="22"/>
      <c r="F5" s="21"/>
      <c r="G5" s="21"/>
      <c r="H5" s="21"/>
      <c r="I5" s="22"/>
      <c r="J5" s="21"/>
      <c r="K5" s="21"/>
      <c r="L5" s="21"/>
      <c r="M5" s="21"/>
      <c r="N5" s="21"/>
      <c r="O5" s="21"/>
      <c r="P5" s="21"/>
      <c r="Q5" s="23"/>
      <c r="R5" s="21"/>
      <c r="S5" s="21"/>
      <c r="T5" s="21"/>
      <c r="U5" s="21"/>
      <c r="V5" s="21"/>
      <c r="W5" s="21"/>
      <c r="X5" s="21"/>
      <c r="Y5" s="21"/>
      <c r="Z5" s="21"/>
      <c r="AA5" s="21"/>
      <c r="AB5" s="22"/>
      <c r="AC5" s="21"/>
      <c r="AD5" s="21"/>
      <c r="AE5" s="21"/>
      <c r="AF5" s="22"/>
      <c r="AG5" s="24"/>
    </row>
    <row r="6" spans="1:34">
      <c r="A6" s="25" t="s">
        <v>47</v>
      </c>
      <c r="B6" s="26">
        <v>6</v>
      </c>
      <c r="C6" s="26">
        <v>30</v>
      </c>
      <c r="D6" s="26">
        <v>10</v>
      </c>
      <c r="E6" s="27">
        <f t="shared" ref="E6:E19" si="0">SUM(B6:D6)</f>
        <v>46</v>
      </c>
      <c r="F6" s="26">
        <v>7</v>
      </c>
      <c r="G6" s="26">
        <v>21</v>
      </c>
      <c r="H6" s="26">
        <v>8</v>
      </c>
      <c r="I6" s="27">
        <f t="shared" ref="I6:I19" si="1">SUM(F6:H6)</f>
        <v>36</v>
      </c>
      <c r="J6" s="26">
        <v>9</v>
      </c>
      <c r="K6" s="26">
        <v>2</v>
      </c>
      <c r="L6" s="26">
        <v>2</v>
      </c>
      <c r="M6" s="26">
        <v>3</v>
      </c>
      <c r="N6" s="26">
        <v>11</v>
      </c>
      <c r="O6" s="26">
        <v>15</v>
      </c>
      <c r="P6" s="26">
        <v>2</v>
      </c>
      <c r="Q6" s="23">
        <f t="shared" ref="Q6:Q19" si="2">SUM(J6:P6)</f>
        <v>44</v>
      </c>
      <c r="R6" s="26">
        <v>1</v>
      </c>
      <c r="S6" s="26">
        <v>7</v>
      </c>
      <c r="T6" s="26">
        <v>7</v>
      </c>
      <c r="U6" s="26">
        <v>2</v>
      </c>
      <c r="V6" s="26">
        <v>0</v>
      </c>
      <c r="W6" s="26">
        <v>16</v>
      </c>
      <c r="X6" s="26">
        <v>15</v>
      </c>
      <c r="Y6" s="26">
        <v>15</v>
      </c>
      <c r="Z6" s="26">
        <v>6</v>
      </c>
      <c r="AA6" s="26">
        <v>0</v>
      </c>
      <c r="AB6" s="27">
        <f t="shared" ref="AB6:AB19" si="3">SUM(R6:AA6)</f>
        <v>69</v>
      </c>
      <c r="AC6" s="26">
        <v>3</v>
      </c>
      <c r="AD6" s="26">
        <v>0</v>
      </c>
      <c r="AE6" s="26">
        <v>7</v>
      </c>
      <c r="AF6" s="23">
        <f>SUM(E6+I6+Q6+AB6+AC6+AD6+AE6)</f>
        <v>205</v>
      </c>
      <c r="AG6" s="28">
        <v>9</v>
      </c>
    </row>
    <row r="7" spans="1:34">
      <c r="A7" s="25" t="s">
        <v>48</v>
      </c>
      <c r="B7" s="26">
        <v>4</v>
      </c>
      <c r="C7" s="26">
        <v>29</v>
      </c>
      <c r="D7" s="26">
        <v>3</v>
      </c>
      <c r="E7" s="27">
        <f t="shared" si="0"/>
        <v>36</v>
      </c>
      <c r="F7" s="26">
        <v>7</v>
      </c>
      <c r="G7" s="26">
        <v>18</v>
      </c>
      <c r="H7" s="26">
        <v>9</v>
      </c>
      <c r="I7" s="27">
        <f t="shared" si="1"/>
        <v>34</v>
      </c>
      <c r="J7" s="26">
        <v>4</v>
      </c>
      <c r="K7" s="26">
        <v>2</v>
      </c>
      <c r="L7" s="26">
        <v>4</v>
      </c>
      <c r="M7" s="26">
        <v>3</v>
      </c>
      <c r="N7" s="26">
        <v>15</v>
      </c>
      <c r="O7" s="26">
        <v>19</v>
      </c>
      <c r="P7" s="26">
        <v>5</v>
      </c>
      <c r="Q7" s="23">
        <f t="shared" si="2"/>
        <v>52</v>
      </c>
      <c r="R7" s="26">
        <v>3</v>
      </c>
      <c r="S7" s="26">
        <v>6</v>
      </c>
      <c r="T7" s="26">
        <v>10</v>
      </c>
      <c r="U7" s="26">
        <v>3</v>
      </c>
      <c r="V7" s="26">
        <v>0</v>
      </c>
      <c r="W7" s="26">
        <v>13</v>
      </c>
      <c r="X7" s="26">
        <v>14</v>
      </c>
      <c r="Y7" s="26">
        <v>13</v>
      </c>
      <c r="Z7" s="26">
        <v>3</v>
      </c>
      <c r="AA7" s="26">
        <v>0</v>
      </c>
      <c r="AB7" s="27">
        <f t="shared" si="3"/>
        <v>65</v>
      </c>
      <c r="AC7" s="26">
        <v>1</v>
      </c>
      <c r="AD7" s="26">
        <v>0</v>
      </c>
      <c r="AE7" s="26">
        <v>8</v>
      </c>
      <c r="AF7" s="23">
        <f>SUM(E7+I7+Q7+AB7+AC7+AD7+AE7)</f>
        <v>196</v>
      </c>
      <c r="AG7" s="28">
        <v>9</v>
      </c>
    </row>
    <row r="8" spans="1:34">
      <c r="A8" s="25" t="s">
        <v>49</v>
      </c>
      <c r="B8" s="26">
        <v>2</v>
      </c>
      <c r="C8" s="26">
        <v>20</v>
      </c>
      <c r="D8" s="26">
        <v>2</v>
      </c>
      <c r="E8" s="27">
        <f t="shared" si="0"/>
        <v>24</v>
      </c>
      <c r="F8" s="26">
        <v>8</v>
      </c>
      <c r="G8" s="26">
        <v>12</v>
      </c>
      <c r="H8" s="26">
        <v>6</v>
      </c>
      <c r="I8" s="27">
        <f t="shared" si="1"/>
        <v>26</v>
      </c>
      <c r="J8" s="26">
        <v>1</v>
      </c>
      <c r="K8" s="26">
        <v>1</v>
      </c>
      <c r="L8" s="26">
        <v>2</v>
      </c>
      <c r="M8" s="26">
        <v>1</v>
      </c>
      <c r="N8" s="26">
        <v>11</v>
      </c>
      <c r="O8" s="26">
        <v>24</v>
      </c>
      <c r="P8" s="26">
        <v>14</v>
      </c>
      <c r="Q8" s="23">
        <f t="shared" si="2"/>
        <v>54</v>
      </c>
      <c r="R8" s="26">
        <v>3</v>
      </c>
      <c r="S8" s="26">
        <v>10</v>
      </c>
      <c r="T8" s="26">
        <v>11</v>
      </c>
      <c r="U8" s="26">
        <v>3</v>
      </c>
      <c r="V8" s="26">
        <v>0</v>
      </c>
      <c r="W8" s="26">
        <v>20</v>
      </c>
      <c r="X8" s="26">
        <v>16</v>
      </c>
      <c r="Y8" s="26">
        <v>18</v>
      </c>
      <c r="Z8" s="26">
        <v>5</v>
      </c>
      <c r="AA8" s="26">
        <v>4</v>
      </c>
      <c r="AB8" s="27">
        <f t="shared" si="3"/>
        <v>90</v>
      </c>
      <c r="AC8" s="26">
        <v>7</v>
      </c>
      <c r="AD8" s="26"/>
      <c r="AE8" s="26"/>
      <c r="AF8" s="23">
        <f t="shared" ref="AF8:AF19" si="4">SUM(E8+I8+Q8+AB8+AC8+AD8+AE8)</f>
        <v>201</v>
      </c>
      <c r="AG8" s="28">
        <v>11</v>
      </c>
    </row>
    <row r="9" spans="1:34">
      <c r="A9" s="25" t="s">
        <v>50</v>
      </c>
      <c r="B9" s="26">
        <v>5</v>
      </c>
      <c r="C9" s="26">
        <v>5</v>
      </c>
      <c r="D9" s="26">
        <v>0</v>
      </c>
      <c r="E9" s="27">
        <f t="shared" si="0"/>
        <v>10</v>
      </c>
      <c r="F9" s="26">
        <v>2</v>
      </c>
      <c r="G9" s="26">
        <v>9</v>
      </c>
      <c r="H9" s="26">
        <v>2</v>
      </c>
      <c r="I9" s="27">
        <f t="shared" si="1"/>
        <v>13</v>
      </c>
      <c r="J9" s="26">
        <v>0</v>
      </c>
      <c r="K9" s="26">
        <v>3</v>
      </c>
      <c r="L9" s="26">
        <v>2</v>
      </c>
      <c r="M9" s="26">
        <v>1</v>
      </c>
      <c r="N9" s="26">
        <v>3</v>
      </c>
      <c r="O9" s="26">
        <v>7</v>
      </c>
      <c r="P9" s="26">
        <v>3</v>
      </c>
      <c r="Q9" s="23">
        <f t="shared" si="2"/>
        <v>19</v>
      </c>
      <c r="R9" s="26">
        <v>0</v>
      </c>
      <c r="S9" s="26">
        <v>5</v>
      </c>
      <c r="T9" s="26">
        <v>6</v>
      </c>
      <c r="U9" s="26">
        <v>4</v>
      </c>
      <c r="V9" s="26">
        <v>0</v>
      </c>
      <c r="W9" s="26">
        <v>11</v>
      </c>
      <c r="X9" s="26">
        <v>11</v>
      </c>
      <c r="Y9" s="26">
        <v>14</v>
      </c>
      <c r="Z9" s="26">
        <v>3</v>
      </c>
      <c r="AA9" s="26">
        <v>0</v>
      </c>
      <c r="AB9" s="27">
        <f t="shared" si="3"/>
        <v>54</v>
      </c>
      <c r="AC9" s="26">
        <v>0</v>
      </c>
      <c r="AD9" s="26">
        <v>4</v>
      </c>
      <c r="AE9" s="26">
        <v>3</v>
      </c>
      <c r="AF9" s="23">
        <f t="shared" si="4"/>
        <v>103</v>
      </c>
      <c r="AG9" s="28">
        <v>10</v>
      </c>
    </row>
    <row r="10" spans="1:34">
      <c r="A10" s="25" t="s">
        <v>51</v>
      </c>
      <c r="B10" s="26">
        <v>0</v>
      </c>
      <c r="C10" s="26">
        <v>15</v>
      </c>
      <c r="D10" s="26">
        <v>2</v>
      </c>
      <c r="E10" s="27">
        <f t="shared" si="0"/>
        <v>17</v>
      </c>
      <c r="F10" s="26">
        <v>6</v>
      </c>
      <c r="G10" s="26">
        <v>10</v>
      </c>
      <c r="H10" s="26">
        <v>2</v>
      </c>
      <c r="I10" s="27">
        <f t="shared" si="1"/>
        <v>18</v>
      </c>
      <c r="J10" s="26">
        <v>3</v>
      </c>
      <c r="K10" s="26">
        <v>3</v>
      </c>
      <c r="L10" s="26">
        <v>1</v>
      </c>
      <c r="M10" s="26">
        <v>3</v>
      </c>
      <c r="N10" s="26">
        <v>12</v>
      </c>
      <c r="O10" s="26">
        <v>17</v>
      </c>
      <c r="P10" s="26">
        <v>5</v>
      </c>
      <c r="Q10" s="23">
        <f t="shared" si="2"/>
        <v>44</v>
      </c>
      <c r="R10" s="26">
        <v>1</v>
      </c>
      <c r="S10" s="26">
        <v>5</v>
      </c>
      <c r="T10" s="26">
        <v>7</v>
      </c>
      <c r="U10" s="26">
        <v>2</v>
      </c>
      <c r="V10" s="26">
        <v>0</v>
      </c>
      <c r="W10" s="26">
        <v>16</v>
      </c>
      <c r="X10" s="26">
        <v>10</v>
      </c>
      <c r="Y10" s="26">
        <v>12</v>
      </c>
      <c r="Z10" s="26">
        <v>4</v>
      </c>
      <c r="AA10" s="26">
        <v>3</v>
      </c>
      <c r="AB10" s="27">
        <f t="shared" si="3"/>
        <v>60</v>
      </c>
      <c r="AC10" s="26">
        <v>0</v>
      </c>
      <c r="AD10" s="26">
        <v>0</v>
      </c>
      <c r="AE10" s="26">
        <v>0</v>
      </c>
      <c r="AF10" s="23">
        <f t="shared" si="4"/>
        <v>139</v>
      </c>
      <c r="AG10" s="28">
        <v>9</v>
      </c>
    </row>
    <row r="11" spans="1:34">
      <c r="A11" s="25" t="s">
        <v>52</v>
      </c>
      <c r="B11" s="26">
        <v>3</v>
      </c>
      <c r="C11" s="26">
        <v>16</v>
      </c>
      <c r="D11" s="26">
        <v>1</v>
      </c>
      <c r="E11" s="27">
        <f t="shared" si="0"/>
        <v>20</v>
      </c>
      <c r="F11" s="26">
        <v>7</v>
      </c>
      <c r="G11" s="26">
        <v>19</v>
      </c>
      <c r="H11" s="26">
        <v>4</v>
      </c>
      <c r="I11" s="27">
        <f t="shared" si="1"/>
        <v>30</v>
      </c>
      <c r="J11" s="26">
        <v>5</v>
      </c>
      <c r="K11" s="26">
        <v>4</v>
      </c>
      <c r="L11" s="26">
        <v>4</v>
      </c>
      <c r="M11" s="26">
        <v>4</v>
      </c>
      <c r="N11" s="26">
        <v>10</v>
      </c>
      <c r="O11" s="26">
        <v>15</v>
      </c>
      <c r="P11" s="26">
        <v>5</v>
      </c>
      <c r="Q11" s="23">
        <f t="shared" si="2"/>
        <v>47</v>
      </c>
      <c r="R11" s="26">
        <v>1</v>
      </c>
      <c r="S11" s="26">
        <v>7</v>
      </c>
      <c r="T11" s="26">
        <v>9</v>
      </c>
      <c r="U11" s="26">
        <v>1</v>
      </c>
      <c r="V11" s="26">
        <v>0</v>
      </c>
      <c r="W11" s="26">
        <v>16</v>
      </c>
      <c r="X11" s="26">
        <v>11</v>
      </c>
      <c r="Y11" s="26">
        <v>15</v>
      </c>
      <c r="Z11" s="26">
        <v>2</v>
      </c>
      <c r="AA11" s="26">
        <v>2</v>
      </c>
      <c r="AB11" s="27">
        <f t="shared" si="3"/>
        <v>64</v>
      </c>
      <c r="AC11" s="26">
        <v>4</v>
      </c>
      <c r="AD11" s="26">
        <v>5</v>
      </c>
      <c r="AE11" s="26">
        <v>12</v>
      </c>
      <c r="AF11" s="23">
        <f t="shared" si="4"/>
        <v>182</v>
      </c>
      <c r="AG11" s="28">
        <v>14</v>
      </c>
    </row>
    <row r="12" spans="1:34">
      <c r="A12" s="25" t="s">
        <v>53</v>
      </c>
      <c r="B12" s="26">
        <v>1</v>
      </c>
      <c r="C12" s="26">
        <v>18</v>
      </c>
      <c r="D12" s="26">
        <v>0</v>
      </c>
      <c r="E12" s="27">
        <f t="shared" si="0"/>
        <v>19</v>
      </c>
      <c r="F12" s="26">
        <v>8</v>
      </c>
      <c r="G12" s="26">
        <v>20</v>
      </c>
      <c r="H12" s="26">
        <v>8</v>
      </c>
      <c r="I12" s="27">
        <f t="shared" si="1"/>
        <v>36</v>
      </c>
      <c r="J12" s="26">
        <v>8</v>
      </c>
      <c r="K12" s="26">
        <v>5</v>
      </c>
      <c r="L12" s="26">
        <v>6</v>
      </c>
      <c r="M12" s="26">
        <v>2</v>
      </c>
      <c r="N12" s="26">
        <v>11</v>
      </c>
      <c r="O12" s="26">
        <v>27</v>
      </c>
      <c r="P12" s="26">
        <v>11</v>
      </c>
      <c r="Q12" s="23">
        <f t="shared" si="2"/>
        <v>70</v>
      </c>
      <c r="R12" s="26">
        <v>3</v>
      </c>
      <c r="S12" s="26">
        <v>7</v>
      </c>
      <c r="T12" s="26">
        <v>10</v>
      </c>
      <c r="U12" s="26">
        <v>3</v>
      </c>
      <c r="V12" s="26">
        <v>0</v>
      </c>
      <c r="W12" s="26">
        <v>16</v>
      </c>
      <c r="X12" s="26">
        <v>20</v>
      </c>
      <c r="Y12" s="26">
        <v>12</v>
      </c>
      <c r="Z12" s="26">
        <v>3</v>
      </c>
      <c r="AA12" s="26">
        <v>10</v>
      </c>
      <c r="AB12" s="27">
        <f t="shared" si="3"/>
        <v>84</v>
      </c>
      <c r="AC12" s="26">
        <v>1</v>
      </c>
      <c r="AD12" s="26">
        <v>3</v>
      </c>
      <c r="AE12" s="26">
        <v>8</v>
      </c>
      <c r="AF12" s="23">
        <f t="shared" si="4"/>
        <v>221</v>
      </c>
      <c r="AG12" s="28">
        <v>11</v>
      </c>
    </row>
    <row r="13" spans="1:34">
      <c r="A13" s="25" t="s">
        <v>54</v>
      </c>
      <c r="B13" s="26">
        <v>5</v>
      </c>
      <c r="C13" s="26">
        <v>25</v>
      </c>
      <c r="D13" s="26">
        <v>2</v>
      </c>
      <c r="E13" s="27">
        <f t="shared" si="0"/>
        <v>32</v>
      </c>
      <c r="F13" s="26">
        <v>7</v>
      </c>
      <c r="G13" s="26">
        <v>12</v>
      </c>
      <c r="H13" s="26">
        <v>2</v>
      </c>
      <c r="I13" s="27">
        <f t="shared" si="1"/>
        <v>21</v>
      </c>
      <c r="J13" s="26">
        <v>5</v>
      </c>
      <c r="K13" s="26">
        <v>4</v>
      </c>
      <c r="L13" s="26">
        <v>3</v>
      </c>
      <c r="M13" s="26">
        <v>2</v>
      </c>
      <c r="N13" s="26">
        <v>9</v>
      </c>
      <c r="O13" s="26">
        <v>15</v>
      </c>
      <c r="P13" s="26">
        <v>10</v>
      </c>
      <c r="Q13" s="23">
        <f t="shared" si="2"/>
        <v>48</v>
      </c>
      <c r="R13" s="26">
        <v>3</v>
      </c>
      <c r="S13" s="26">
        <v>4</v>
      </c>
      <c r="T13" s="26">
        <v>8</v>
      </c>
      <c r="U13" s="26">
        <v>3</v>
      </c>
      <c r="V13" s="26">
        <v>1</v>
      </c>
      <c r="W13" s="26">
        <v>15</v>
      </c>
      <c r="X13" s="26">
        <v>14</v>
      </c>
      <c r="Y13" s="26">
        <v>13</v>
      </c>
      <c r="Z13" s="26">
        <v>2</v>
      </c>
      <c r="AA13" s="26">
        <v>4</v>
      </c>
      <c r="AB13" s="27">
        <f t="shared" si="3"/>
        <v>67</v>
      </c>
      <c r="AC13" s="26">
        <v>1</v>
      </c>
      <c r="AD13" s="26"/>
      <c r="AE13" s="26"/>
      <c r="AF13" s="23">
        <f t="shared" si="4"/>
        <v>169</v>
      </c>
      <c r="AG13" s="28">
        <v>11</v>
      </c>
    </row>
    <row r="14" spans="1:34">
      <c r="A14" s="25" t="s">
        <v>55</v>
      </c>
      <c r="B14" s="26">
        <v>12</v>
      </c>
      <c r="C14" s="26">
        <v>23</v>
      </c>
      <c r="D14" s="26">
        <v>0</v>
      </c>
      <c r="E14" s="27">
        <f t="shared" si="0"/>
        <v>35</v>
      </c>
      <c r="F14" s="26">
        <v>16</v>
      </c>
      <c r="G14" s="26">
        <v>17</v>
      </c>
      <c r="H14" s="26">
        <v>10</v>
      </c>
      <c r="I14" s="27">
        <f t="shared" si="1"/>
        <v>43</v>
      </c>
      <c r="J14" s="26">
        <v>5</v>
      </c>
      <c r="K14" s="26">
        <v>5</v>
      </c>
      <c r="L14" s="26">
        <v>7</v>
      </c>
      <c r="M14" s="26">
        <v>5</v>
      </c>
      <c r="N14" s="26">
        <v>12</v>
      </c>
      <c r="O14" s="26">
        <v>34</v>
      </c>
      <c r="P14" s="26">
        <v>5</v>
      </c>
      <c r="Q14" s="23">
        <f t="shared" si="2"/>
        <v>73</v>
      </c>
      <c r="R14" s="26">
        <v>5</v>
      </c>
      <c r="S14" s="26">
        <v>10</v>
      </c>
      <c r="T14" s="26">
        <v>9</v>
      </c>
      <c r="U14" s="26">
        <v>3</v>
      </c>
      <c r="V14" s="26">
        <v>0</v>
      </c>
      <c r="W14" s="26">
        <v>20</v>
      </c>
      <c r="X14" s="26">
        <v>21</v>
      </c>
      <c r="Y14" s="26">
        <v>19</v>
      </c>
      <c r="Z14" s="26">
        <v>4</v>
      </c>
      <c r="AA14" s="26">
        <v>7</v>
      </c>
      <c r="AB14" s="27">
        <f t="shared" si="3"/>
        <v>98</v>
      </c>
      <c r="AC14" s="26">
        <v>1</v>
      </c>
      <c r="AD14" s="26">
        <v>1</v>
      </c>
      <c r="AE14" s="26">
        <v>6</v>
      </c>
      <c r="AF14" s="23">
        <f t="shared" si="4"/>
        <v>257</v>
      </c>
      <c r="AG14" s="28">
        <v>36</v>
      </c>
    </row>
    <row r="15" spans="1:34">
      <c r="A15" s="25" t="s">
        <v>56</v>
      </c>
      <c r="B15" s="26">
        <v>5</v>
      </c>
      <c r="C15" s="26">
        <v>20</v>
      </c>
      <c r="D15" s="26">
        <v>3</v>
      </c>
      <c r="E15" s="27">
        <f t="shared" si="0"/>
        <v>28</v>
      </c>
      <c r="F15" s="26">
        <v>10</v>
      </c>
      <c r="G15" s="26">
        <v>12</v>
      </c>
      <c r="H15" s="26">
        <v>7</v>
      </c>
      <c r="I15" s="27">
        <f t="shared" si="1"/>
        <v>29</v>
      </c>
      <c r="J15" s="26">
        <v>3</v>
      </c>
      <c r="K15" s="26">
        <v>2</v>
      </c>
      <c r="L15" s="26">
        <v>4</v>
      </c>
      <c r="M15" s="26">
        <v>2</v>
      </c>
      <c r="N15" s="26">
        <v>8</v>
      </c>
      <c r="O15" s="26">
        <v>12</v>
      </c>
      <c r="P15" s="26">
        <v>3</v>
      </c>
      <c r="Q15" s="23">
        <f t="shared" si="2"/>
        <v>34</v>
      </c>
      <c r="R15" s="26">
        <v>3</v>
      </c>
      <c r="S15" s="26">
        <v>10</v>
      </c>
      <c r="T15" s="26">
        <v>6</v>
      </c>
      <c r="U15" s="26">
        <v>3</v>
      </c>
      <c r="V15" s="26">
        <v>0</v>
      </c>
      <c r="W15" s="26">
        <v>11</v>
      </c>
      <c r="X15" s="26">
        <v>12</v>
      </c>
      <c r="Y15" s="26">
        <v>12</v>
      </c>
      <c r="Z15" s="26">
        <v>3</v>
      </c>
      <c r="AA15" s="26">
        <v>2</v>
      </c>
      <c r="AB15" s="27">
        <f t="shared" si="3"/>
        <v>62</v>
      </c>
      <c r="AC15" s="26">
        <v>2</v>
      </c>
      <c r="AD15" s="26">
        <v>0</v>
      </c>
      <c r="AE15" s="26">
        <v>2</v>
      </c>
      <c r="AF15" s="23">
        <f t="shared" si="4"/>
        <v>157</v>
      </c>
      <c r="AG15" s="28">
        <v>7</v>
      </c>
    </row>
    <row r="16" spans="1:34">
      <c r="A16" s="25" t="s">
        <v>57</v>
      </c>
      <c r="B16" s="26">
        <v>8</v>
      </c>
      <c r="C16" s="26">
        <v>23</v>
      </c>
      <c r="D16" s="26">
        <v>1</v>
      </c>
      <c r="E16" s="27">
        <f t="shared" si="0"/>
        <v>32</v>
      </c>
      <c r="F16" s="26">
        <v>7</v>
      </c>
      <c r="G16" s="26">
        <v>16</v>
      </c>
      <c r="H16" s="26">
        <v>8</v>
      </c>
      <c r="I16" s="27">
        <f t="shared" si="1"/>
        <v>31</v>
      </c>
      <c r="J16" s="26">
        <v>4</v>
      </c>
      <c r="K16" s="26">
        <v>6</v>
      </c>
      <c r="L16" s="26">
        <v>3</v>
      </c>
      <c r="M16" s="26">
        <v>4</v>
      </c>
      <c r="N16" s="26">
        <v>20</v>
      </c>
      <c r="O16" s="26">
        <v>22</v>
      </c>
      <c r="P16" s="26">
        <v>10</v>
      </c>
      <c r="Q16" s="23">
        <f t="shared" si="2"/>
        <v>69</v>
      </c>
      <c r="R16" s="26">
        <v>3</v>
      </c>
      <c r="S16" s="26">
        <v>7</v>
      </c>
      <c r="T16" s="26">
        <v>10</v>
      </c>
      <c r="U16" s="26">
        <v>4</v>
      </c>
      <c r="V16" s="26">
        <v>1</v>
      </c>
      <c r="W16" s="26">
        <v>19</v>
      </c>
      <c r="X16" s="26">
        <v>19</v>
      </c>
      <c r="Y16" s="26">
        <v>17</v>
      </c>
      <c r="Z16" s="26">
        <v>4</v>
      </c>
      <c r="AA16" s="26">
        <v>14</v>
      </c>
      <c r="AB16" s="27">
        <f t="shared" si="3"/>
        <v>98</v>
      </c>
      <c r="AC16" s="26">
        <v>0</v>
      </c>
      <c r="AD16" s="26">
        <v>4</v>
      </c>
      <c r="AE16" s="26">
        <v>6</v>
      </c>
      <c r="AF16" s="23">
        <f t="shared" si="4"/>
        <v>240</v>
      </c>
      <c r="AG16" s="28">
        <v>16</v>
      </c>
    </row>
    <row r="17" spans="1:33">
      <c r="A17" s="25" t="s">
        <v>58</v>
      </c>
      <c r="B17" s="26">
        <v>3</v>
      </c>
      <c r="C17" s="26">
        <v>21</v>
      </c>
      <c r="D17" s="26">
        <v>2</v>
      </c>
      <c r="E17" s="27">
        <f t="shared" si="0"/>
        <v>26</v>
      </c>
      <c r="F17" s="26">
        <v>6</v>
      </c>
      <c r="G17" s="26">
        <v>15</v>
      </c>
      <c r="H17" s="26">
        <v>3</v>
      </c>
      <c r="I17" s="27">
        <f t="shared" si="1"/>
        <v>24</v>
      </c>
      <c r="J17" s="26">
        <v>5</v>
      </c>
      <c r="K17" s="26">
        <v>1</v>
      </c>
      <c r="L17" s="26">
        <v>3</v>
      </c>
      <c r="M17" s="26">
        <v>2</v>
      </c>
      <c r="N17" s="26">
        <v>9</v>
      </c>
      <c r="O17" s="26">
        <v>19</v>
      </c>
      <c r="P17" s="26">
        <v>4</v>
      </c>
      <c r="Q17" s="23">
        <f t="shared" si="2"/>
        <v>43</v>
      </c>
      <c r="R17" s="26">
        <v>4</v>
      </c>
      <c r="S17" s="26">
        <v>8</v>
      </c>
      <c r="T17" s="26">
        <v>4</v>
      </c>
      <c r="U17" s="26">
        <v>2</v>
      </c>
      <c r="V17" s="26">
        <v>0</v>
      </c>
      <c r="W17" s="26">
        <v>16</v>
      </c>
      <c r="X17" s="26">
        <v>14</v>
      </c>
      <c r="Y17" s="26">
        <v>9</v>
      </c>
      <c r="Z17" s="26">
        <v>2</v>
      </c>
      <c r="AA17" s="26">
        <v>7</v>
      </c>
      <c r="AB17" s="27">
        <f t="shared" si="3"/>
        <v>66</v>
      </c>
      <c r="AC17" s="26">
        <v>1</v>
      </c>
      <c r="AD17" s="26">
        <v>2</v>
      </c>
      <c r="AE17" s="26">
        <v>3</v>
      </c>
      <c r="AF17" s="23">
        <f t="shared" si="4"/>
        <v>165</v>
      </c>
      <c r="AG17" s="28">
        <v>15</v>
      </c>
    </row>
    <row r="18" spans="1:33">
      <c r="A18" s="25" t="s">
        <v>59</v>
      </c>
      <c r="B18" s="26">
        <v>1</v>
      </c>
      <c r="C18" s="26">
        <v>13</v>
      </c>
      <c r="D18" s="26">
        <v>2</v>
      </c>
      <c r="E18" s="27">
        <f t="shared" si="0"/>
        <v>16</v>
      </c>
      <c r="F18" s="26">
        <v>9</v>
      </c>
      <c r="G18" s="26">
        <v>11</v>
      </c>
      <c r="H18" s="26">
        <v>5</v>
      </c>
      <c r="I18" s="27">
        <f t="shared" si="1"/>
        <v>25</v>
      </c>
      <c r="J18" s="26">
        <v>4</v>
      </c>
      <c r="K18" s="26">
        <v>1</v>
      </c>
      <c r="L18" s="26">
        <v>1</v>
      </c>
      <c r="M18" s="26">
        <v>0</v>
      </c>
      <c r="N18" s="26">
        <v>10</v>
      </c>
      <c r="O18" s="26">
        <v>16</v>
      </c>
      <c r="P18" s="26">
        <v>5</v>
      </c>
      <c r="Q18" s="23">
        <f t="shared" si="2"/>
        <v>37</v>
      </c>
      <c r="R18" s="26">
        <v>0</v>
      </c>
      <c r="S18" s="26">
        <v>6</v>
      </c>
      <c r="T18" s="26">
        <v>8</v>
      </c>
      <c r="U18" s="26">
        <v>2</v>
      </c>
      <c r="V18" s="26">
        <v>0</v>
      </c>
      <c r="W18" s="26">
        <v>15</v>
      </c>
      <c r="X18" s="26">
        <v>9</v>
      </c>
      <c r="Y18" s="26">
        <v>10</v>
      </c>
      <c r="Z18" s="26">
        <v>4</v>
      </c>
      <c r="AA18" s="26">
        <v>3</v>
      </c>
      <c r="AB18" s="27">
        <f t="shared" si="3"/>
        <v>57</v>
      </c>
      <c r="AC18" s="26">
        <v>4</v>
      </c>
      <c r="AD18" s="26">
        <v>4</v>
      </c>
      <c r="AE18" s="26">
        <v>9</v>
      </c>
      <c r="AF18" s="23">
        <f t="shared" si="4"/>
        <v>152</v>
      </c>
      <c r="AG18" s="28">
        <v>11</v>
      </c>
    </row>
    <row r="19" spans="1:33">
      <c r="A19" s="25" t="s">
        <v>64</v>
      </c>
      <c r="B19" s="26">
        <v>2</v>
      </c>
      <c r="C19" s="26">
        <v>16</v>
      </c>
      <c r="D19" s="26">
        <v>1</v>
      </c>
      <c r="E19" s="27">
        <f t="shared" si="0"/>
        <v>19</v>
      </c>
      <c r="F19" s="26">
        <v>6</v>
      </c>
      <c r="G19" s="26">
        <v>11</v>
      </c>
      <c r="H19" s="26">
        <v>4</v>
      </c>
      <c r="I19" s="27">
        <f t="shared" si="1"/>
        <v>21</v>
      </c>
      <c r="J19" s="26">
        <v>5</v>
      </c>
      <c r="K19" s="26">
        <v>1</v>
      </c>
      <c r="L19" s="26">
        <v>4</v>
      </c>
      <c r="M19" s="26">
        <v>0</v>
      </c>
      <c r="N19" s="26">
        <v>15</v>
      </c>
      <c r="O19" s="26">
        <v>17</v>
      </c>
      <c r="P19" s="26">
        <v>15</v>
      </c>
      <c r="Q19" s="23">
        <f t="shared" si="2"/>
        <v>57</v>
      </c>
      <c r="R19" s="26">
        <v>4</v>
      </c>
      <c r="S19" s="26">
        <v>9</v>
      </c>
      <c r="T19" s="26">
        <v>7</v>
      </c>
      <c r="U19" s="26">
        <v>2</v>
      </c>
      <c r="V19" s="26">
        <v>1</v>
      </c>
      <c r="W19" s="26">
        <v>12</v>
      </c>
      <c r="X19" s="26">
        <v>16</v>
      </c>
      <c r="Y19" s="26">
        <v>12</v>
      </c>
      <c r="Z19" s="26">
        <v>2</v>
      </c>
      <c r="AA19" s="26">
        <v>4</v>
      </c>
      <c r="AB19" s="27">
        <f t="shared" si="3"/>
        <v>69</v>
      </c>
      <c r="AC19" s="26">
        <v>6</v>
      </c>
      <c r="AD19" s="26">
        <v>2</v>
      </c>
      <c r="AE19" s="26">
        <v>4</v>
      </c>
      <c r="AF19" s="23">
        <f t="shared" si="4"/>
        <v>178</v>
      </c>
      <c r="AG19" s="28">
        <v>13</v>
      </c>
    </row>
    <row r="20" spans="1:33">
      <c r="A20" s="29" t="s">
        <v>60</v>
      </c>
      <c r="B20" s="30">
        <f t="shared" ref="B20:AG20" si="5">SUM(B6:B19)</f>
        <v>57</v>
      </c>
      <c r="C20" s="30">
        <f t="shared" si="5"/>
        <v>274</v>
      </c>
      <c r="D20" s="30">
        <f t="shared" si="5"/>
        <v>29</v>
      </c>
      <c r="E20" s="31">
        <f t="shared" si="5"/>
        <v>360</v>
      </c>
      <c r="F20" s="30">
        <f t="shared" si="5"/>
        <v>106</v>
      </c>
      <c r="G20" s="30">
        <f t="shared" si="5"/>
        <v>203</v>
      </c>
      <c r="H20" s="30">
        <f t="shared" si="5"/>
        <v>78</v>
      </c>
      <c r="I20" s="31">
        <f t="shared" si="5"/>
        <v>387</v>
      </c>
      <c r="J20" s="30">
        <f t="shared" si="5"/>
        <v>61</v>
      </c>
      <c r="K20" s="30">
        <f t="shared" si="5"/>
        <v>40</v>
      </c>
      <c r="L20" s="30">
        <f t="shared" si="5"/>
        <v>46</v>
      </c>
      <c r="M20" s="30">
        <f t="shared" si="5"/>
        <v>32</v>
      </c>
      <c r="N20" s="30">
        <f t="shared" si="5"/>
        <v>156</v>
      </c>
      <c r="O20" s="30">
        <f t="shared" si="5"/>
        <v>259</v>
      </c>
      <c r="P20" s="30">
        <f t="shared" si="5"/>
        <v>97</v>
      </c>
      <c r="Q20" s="32">
        <f t="shared" si="5"/>
        <v>691</v>
      </c>
      <c r="R20" s="30">
        <f t="shared" si="5"/>
        <v>34</v>
      </c>
      <c r="S20" s="30">
        <f t="shared" si="5"/>
        <v>101</v>
      </c>
      <c r="T20" s="30">
        <f t="shared" si="5"/>
        <v>112</v>
      </c>
      <c r="U20" s="30">
        <f t="shared" si="5"/>
        <v>37</v>
      </c>
      <c r="V20" s="30">
        <f t="shared" si="5"/>
        <v>3</v>
      </c>
      <c r="W20" s="30">
        <f t="shared" si="5"/>
        <v>216</v>
      </c>
      <c r="X20" s="30">
        <f t="shared" si="5"/>
        <v>202</v>
      </c>
      <c r="Y20" s="30">
        <f t="shared" si="5"/>
        <v>191</v>
      </c>
      <c r="Z20" s="30">
        <f t="shared" si="5"/>
        <v>47</v>
      </c>
      <c r="AA20" s="30">
        <f t="shared" si="5"/>
        <v>60</v>
      </c>
      <c r="AB20" s="31">
        <f t="shared" si="5"/>
        <v>1003</v>
      </c>
      <c r="AC20" s="30">
        <f t="shared" si="5"/>
        <v>31</v>
      </c>
      <c r="AD20" s="30">
        <f t="shared" si="5"/>
        <v>25</v>
      </c>
      <c r="AE20" s="30">
        <f t="shared" si="5"/>
        <v>68</v>
      </c>
      <c r="AF20" s="32">
        <f t="shared" si="5"/>
        <v>2565</v>
      </c>
      <c r="AG20" s="33">
        <f t="shared" si="5"/>
        <v>182</v>
      </c>
    </row>
    <row r="21" spans="1:33">
      <c r="A21" s="34" t="s">
        <v>17</v>
      </c>
      <c r="B21" s="35">
        <f>SUM(B20/14)</f>
        <v>4.0714285714285712</v>
      </c>
      <c r="C21" s="35">
        <f t="shared" ref="C21:AG21" si="6">SUM(C20/14)</f>
        <v>19.571428571428573</v>
      </c>
      <c r="D21" s="35">
        <f t="shared" si="6"/>
        <v>2.0714285714285716</v>
      </c>
      <c r="E21" s="36">
        <f t="shared" si="6"/>
        <v>25.714285714285715</v>
      </c>
      <c r="F21" s="35">
        <f t="shared" si="6"/>
        <v>7.5714285714285712</v>
      </c>
      <c r="G21" s="35">
        <f t="shared" si="6"/>
        <v>14.5</v>
      </c>
      <c r="H21" s="35">
        <f t="shared" si="6"/>
        <v>5.5714285714285712</v>
      </c>
      <c r="I21" s="36">
        <f t="shared" si="6"/>
        <v>27.642857142857142</v>
      </c>
      <c r="J21" s="35">
        <f t="shared" si="6"/>
        <v>4.3571428571428568</v>
      </c>
      <c r="K21" s="35">
        <f t="shared" si="6"/>
        <v>2.8571428571428572</v>
      </c>
      <c r="L21" s="35">
        <f t="shared" si="6"/>
        <v>3.2857142857142856</v>
      </c>
      <c r="M21" s="35">
        <f t="shared" si="6"/>
        <v>2.2857142857142856</v>
      </c>
      <c r="N21" s="35">
        <f t="shared" si="6"/>
        <v>11.142857142857142</v>
      </c>
      <c r="O21" s="35">
        <f t="shared" si="6"/>
        <v>18.5</v>
      </c>
      <c r="P21" s="35">
        <f t="shared" si="6"/>
        <v>6.9285714285714288</v>
      </c>
      <c r="Q21" s="36">
        <f t="shared" si="6"/>
        <v>49.357142857142854</v>
      </c>
      <c r="R21" s="35">
        <f t="shared" si="6"/>
        <v>2.4285714285714284</v>
      </c>
      <c r="S21" s="35">
        <f t="shared" si="6"/>
        <v>7.2142857142857144</v>
      </c>
      <c r="T21" s="35">
        <f t="shared" si="6"/>
        <v>8</v>
      </c>
      <c r="U21" s="35">
        <f t="shared" si="6"/>
        <v>2.6428571428571428</v>
      </c>
      <c r="V21" s="35">
        <f t="shared" si="6"/>
        <v>0.21428571428571427</v>
      </c>
      <c r="W21" s="35">
        <f t="shared" si="6"/>
        <v>15.428571428571429</v>
      </c>
      <c r="X21" s="35">
        <f t="shared" si="6"/>
        <v>14.428571428571429</v>
      </c>
      <c r="Y21" s="35">
        <f t="shared" si="6"/>
        <v>13.642857142857142</v>
      </c>
      <c r="Z21" s="35">
        <f t="shared" si="6"/>
        <v>3.3571428571428572</v>
      </c>
      <c r="AA21" s="35">
        <f t="shared" si="6"/>
        <v>4.2857142857142856</v>
      </c>
      <c r="AB21" s="37">
        <f t="shared" si="6"/>
        <v>71.642857142857139</v>
      </c>
      <c r="AC21" s="35">
        <f t="shared" si="6"/>
        <v>2.2142857142857144</v>
      </c>
      <c r="AD21" s="35">
        <f t="shared" si="6"/>
        <v>1.7857142857142858</v>
      </c>
      <c r="AE21" s="35">
        <f t="shared" si="6"/>
        <v>4.8571428571428568</v>
      </c>
      <c r="AF21" s="37">
        <f t="shared" si="6"/>
        <v>183.21428571428572</v>
      </c>
      <c r="AG21" s="38">
        <f t="shared" si="6"/>
        <v>13</v>
      </c>
    </row>
    <row r="22" spans="1:33">
      <c r="A22" s="39" t="s">
        <v>40</v>
      </c>
      <c r="B22" s="40">
        <v>67</v>
      </c>
      <c r="C22" s="40">
        <v>187</v>
      </c>
      <c r="D22" s="40">
        <v>24</v>
      </c>
      <c r="E22" s="41">
        <v>278</v>
      </c>
      <c r="F22" s="40">
        <v>114</v>
      </c>
      <c r="G22" s="40">
        <v>162</v>
      </c>
      <c r="H22" s="40">
        <v>58</v>
      </c>
      <c r="I22" s="41">
        <v>334</v>
      </c>
      <c r="J22" s="40">
        <v>51</v>
      </c>
      <c r="K22" s="40">
        <v>32</v>
      </c>
      <c r="L22" s="40">
        <v>64</v>
      </c>
      <c r="M22" s="40"/>
      <c r="N22" s="40">
        <v>110</v>
      </c>
      <c r="O22" s="40">
        <v>171</v>
      </c>
      <c r="P22" s="40">
        <v>55</v>
      </c>
      <c r="Q22" s="41">
        <v>483</v>
      </c>
      <c r="R22" s="40">
        <v>123</v>
      </c>
      <c r="S22" s="40"/>
      <c r="T22" s="40">
        <v>97</v>
      </c>
      <c r="U22" s="40"/>
      <c r="V22" s="40">
        <v>7</v>
      </c>
      <c r="W22" s="40">
        <v>206</v>
      </c>
      <c r="X22" s="40">
        <v>152</v>
      </c>
      <c r="Y22" s="40">
        <v>118</v>
      </c>
      <c r="Z22" s="40">
        <v>26</v>
      </c>
      <c r="AA22" s="40">
        <v>44</v>
      </c>
      <c r="AB22" s="41">
        <v>773</v>
      </c>
      <c r="AC22" s="40">
        <v>41</v>
      </c>
      <c r="AD22" s="40">
        <v>25</v>
      </c>
      <c r="AE22" s="40">
        <v>57</v>
      </c>
      <c r="AF22" s="42">
        <v>1991</v>
      </c>
      <c r="AG22" s="43">
        <v>206</v>
      </c>
    </row>
    <row r="23" spans="1:33">
      <c r="A23" s="44" t="s">
        <v>17</v>
      </c>
      <c r="B23" s="45">
        <v>5.583333333333333</v>
      </c>
      <c r="C23" s="45">
        <v>15.583333333333334</v>
      </c>
      <c r="D23" s="45">
        <v>2</v>
      </c>
      <c r="E23" s="46">
        <v>23.166666666666668</v>
      </c>
      <c r="F23" s="45">
        <v>9.5</v>
      </c>
      <c r="G23" s="45">
        <v>13.5</v>
      </c>
      <c r="H23" s="45">
        <v>4.833333333333333</v>
      </c>
      <c r="I23" s="46">
        <v>27.833333333333332</v>
      </c>
      <c r="J23" s="45">
        <v>4.25</v>
      </c>
      <c r="K23" s="45">
        <v>2.6666666666666665</v>
      </c>
      <c r="L23" s="45">
        <v>5.333333333333333</v>
      </c>
      <c r="M23" s="45"/>
      <c r="N23" s="45">
        <v>9.1666666666666661</v>
      </c>
      <c r="O23" s="45">
        <v>14.25</v>
      </c>
      <c r="P23" s="45">
        <v>4.583333333333333</v>
      </c>
      <c r="Q23" s="46">
        <v>40.25</v>
      </c>
      <c r="R23" s="45">
        <v>10.25</v>
      </c>
      <c r="S23" s="45"/>
      <c r="T23" s="45">
        <v>8.0833333333333339</v>
      </c>
      <c r="U23" s="45"/>
      <c r="V23" s="45">
        <v>0.58333333333333337</v>
      </c>
      <c r="W23" s="45">
        <v>17.166666666666668</v>
      </c>
      <c r="X23" s="45">
        <v>12.666666666666666</v>
      </c>
      <c r="Y23" s="45">
        <v>9.8333333333333339</v>
      </c>
      <c r="Z23" s="45">
        <v>2.1666666666666665</v>
      </c>
      <c r="AA23" s="45">
        <v>3.6666666666666665</v>
      </c>
      <c r="AB23" s="46">
        <v>64.416666666666671</v>
      </c>
      <c r="AC23" s="45">
        <v>3.4166666666666665</v>
      </c>
      <c r="AD23" s="45">
        <v>2.0833333333333335</v>
      </c>
      <c r="AE23" s="45">
        <v>4.75</v>
      </c>
      <c r="AF23" s="47">
        <v>165.91666666666666</v>
      </c>
      <c r="AG23" s="48">
        <v>17.166666666666668</v>
      </c>
    </row>
    <row r="24" spans="1:33">
      <c r="A24" s="49" t="s">
        <v>18</v>
      </c>
      <c r="B24" s="50">
        <f t="shared" ref="B24:V24" si="7">SUM(B20-B22)</f>
        <v>-10</v>
      </c>
      <c r="C24" s="50">
        <f t="shared" si="7"/>
        <v>87</v>
      </c>
      <c r="D24" s="50">
        <f t="shared" si="7"/>
        <v>5</v>
      </c>
      <c r="E24" s="51">
        <f t="shared" si="7"/>
        <v>82</v>
      </c>
      <c r="F24" s="50">
        <f t="shared" si="7"/>
        <v>-8</v>
      </c>
      <c r="G24" s="50">
        <f t="shared" si="7"/>
        <v>41</v>
      </c>
      <c r="H24" s="50">
        <f t="shared" si="7"/>
        <v>20</v>
      </c>
      <c r="I24" s="51">
        <f t="shared" si="7"/>
        <v>53</v>
      </c>
      <c r="J24" s="52">
        <f t="shared" si="7"/>
        <v>10</v>
      </c>
      <c r="K24" s="52">
        <f t="shared" si="7"/>
        <v>8</v>
      </c>
      <c r="L24" s="52">
        <f t="shared" si="7"/>
        <v>-18</v>
      </c>
      <c r="M24" s="52"/>
      <c r="N24" s="52">
        <f t="shared" si="7"/>
        <v>46</v>
      </c>
      <c r="O24" s="52">
        <f t="shared" si="7"/>
        <v>88</v>
      </c>
      <c r="P24" s="52">
        <f t="shared" si="7"/>
        <v>42</v>
      </c>
      <c r="Q24" s="51">
        <f t="shared" si="7"/>
        <v>208</v>
      </c>
      <c r="R24" s="52">
        <f t="shared" si="7"/>
        <v>-89</v>
      </c>
      <c r="S24" s="52"/>
      <c r="T24" s="52">
        <f t="shared" si="7"/>
        <v>15</v>
      </c>
      <c r="U24" s="52"/>
      <c r="V24" s="52">
        <f t="shared" si="7"/>
        <v>-4</v>
      </c>
      <c r="W24" s="52">
        <f t="shared" ref="W24:AG24" si="8">SUM(W20-W22)</f>
        <v>10</v>
      </c>
      <c r="X24" s="52">
        <f t="shared" si="8"/>
        <v>50</v>
      </c>
      <c r="Y24" s="52">
        <f t="shared" si="8"/>
        <v>73</v>
      </c>
      <c r="Z24" s="52">
        <f t="shared" si="8"/>
        <v>21</v>
      </c>
      <c r="AA24" s="52">
        <f t="shared" si="8"/>
        <v>16</v>
      </c>
      <c r="AB24" s="51">
        <f t="shared" si="8"/>
        <v>230</v>
      </c>
      <c r="AC24" s="52">
        <f t="shared" si="8"/>
        <v>-10</v>
      </c>
      <c r="AD24" s="52">
        <f t="shared" si="8"/>
        <v>0</v>
      </c>
      <c r="AE24" s="52">
        <f t="shared" si="8"/>
        <v>11</v>
      </c>
      <c r="AF24" s="53">
        <f t="shared" si="8"/>
        <v>574</v>
      </c>
      <c r="AG24" s="43">
        <f t="shared" si="8"/>
        <v>-24</v>
      </c>
    </row>
    <row r="25" spans="1:33" ht="13.5">
      <c r="A25" s="54" t="s">
        <v>19</v>
      </c>
      <c r="B25" s="55">
        <f t="shared" ref="B25:V25" si="9">SUM(B24/B22)</f>
        <v>-0.14925373134328357</v>
      </c>
      <c r="C25" s="55">
        <f t="shared" si="9"/>
        <v>0.46524064171122997</v>
      </c>
      <c r="D25" s="55">
        <f t="shared" si="9"/>
        <v>0.20833333333333334</v>
      </c>
      <c r="E25" s="56">
        <f t="shared" si="9"/>
        <v>0.29496402877697842</v>
      </c>
      <c r="F25" s="55">
        <f t="shared" si="9"/>
        <v>-7.0175438596491224E-2</v>
      </c>
      <c r="G25" s="55">
        <f t="shared" si="9"/>
        <v>0.25308641975308643</v>
      </c>
      <c r="H25" s="55">
        <f t="shared" si="9"/>
        <v>0.34482758620689657</v>
      </c>
      <c r="I25" s="56">
        <f t="shared" si="9"/>
        <v>0.15868263473053892</v>
      </c>
      <c r="J25" s="55">
        <f t="shared" si="9"/>
        <v>0.19607843137254902</v>
      </c>
      <c r="K25" s="55">
        <f t="shared" si="9"/>
        <v>0.25</v>
      </c>
      <c r="L25" s="55">
        <f t="shared" si="9"/>
        <v>-0.28125</v>
      </c>
      <c r="M25" s="55"/>
      <c r="N25" s="55">
        <f t="shared" si="9"/>
        <v>0.41818181818181815</v>
      </c>
      <c r="O25" s="55">
        <f t="shared" si="9"/>
        <v>0.51461988304093564</v>
      </c>
      <c r="P25" s="55">
        <f t="shared" si="9"/>
        <v>0.76363636363636367</v>
      </c>
      <c r="Q25" s="56">
        <f t="shared" si="9"/>
        <v>0.43064182194616979</v>
      </c>
      <c r="R25" s="55">
        <f t="shared" si="9"/>
        <v>-0.72357723577235777</v>
      </c>
      <c r="S25" s="55"/>
      <c r="T25" s="55">
        <f t="shared" si="9"/>
        <v>0.15463917525773196</v>
      </c>
      <c r="U25" s="55"/>
      <c r="V25" s="55">
        <f t="shared" si="9"/>
        <v>-0.5714285714285714</v>
      </c>
      <c r="W25" s="55">
        <f t="shared" ref="W25:AG25" si="10">SUM(W24/W22)</f>
        <v>4.8543689320388349E-2</v>
      </c>
      <c r="X25" s="55">
        <f t="shared" si="10"/>
        <v>0.32894736842105265</v>
      </c>
      <c r="Y25" s="55">
        <f t="shared" si="10"/>
        <v>0.61864406779661019</v>
      </c>
      <c r="Z25" s="55">
        <f t="shared" si="10"/>
        <v>0.80769230769230771</v>
      </c>
      <c r="AA25" s="55">
        <f t="shared" si="10"/>
        <v>0.36363636363636365</v>
      </c>
      <c r="AB25" s="56">
        <f t="shared" si="10"/>
        <v>0.29754204398447609</v>
      </c>
      <c r="AC25" s="55">
        <f t="shared" si="10"/>
        <v>-0.24390243902439024</v>
      </c>
      <c r="AD25" s="55">
        <f t="shared" si="10"/>
        <v>0</v>
      </c>
      <c r="AE25" s="55">
        <f t="shared" si="10"/>
        <v>0.19298245614035087</v>
      </c>
      <c r="AF25" s="56">
        <f t="shared" si="10"/>
        <v>0.28829733802109492</v>
      </c>
      <c r="AG25" s="58">
        <f t="shared" si="10"/>
        <v>-0.11650485436893204</v>
      </c>
    </row>
    <row r="26" spans="1:33">
      <c r="A26" s="25" t="s">
        <v>65</v>
      </c>
      <c r="B26" s="26">
        <v>2</v>
      </c>
      <c r="C26" s="26">
        <v>10</v>
      </c>
      <c r="D26" s="26">
        <v>2</v>
      </c>
      <c r="E26" s="27">
        <f t="shared" ref="E26:E37" si="11">SUM(B26:D26)</f>
        <v>14</v>
      </c>
      <c r="F26" s="26">
        <v>3</v>
      </c>
      <c r="G26" s="26">
        <v>12</v>
      </c>
      <c r="H26" s="26">
        <v>3</v>
      </c>
      <c r="I26" s="27">
        <f t="shared" ref="I26:I37" si="12">SUM(F26:H26)</f>
        <v>18</v>
      </c>
      <c r="J26" s="26">
        <v>2</v>
      </c>
      <c r="K26" s="26">
        <v>1</v>
      </c>
      <c r="L26" s="26">
        <v>1</v>
      </c>
      <c r="M26" s="26">
        <v>1</v>
      </c>
      <c r="N26" s="26">
        <v>9</v>
      </c>
      <c r="O26" s="26">
        <v>15</v>
      </c>
      <c r="P26" s="26">
        <v>6</v>
      </c>
      <c r="Q26" s="23">
        <f t="shared" ref="Q26:Q37" si="13">SUM(J26:P26)</f>
        <v>35</v>
      </c>
      <c r="R26" s="26">
        <v>0</v>
      </c>
      <c r="S26" s="26">
        <v>7</v>
      </c>
      <c r="T26" s="26">
        <v>4</v>
      </c>
      <c r="U26" s="26">
        <v>1</v>
      </c>
      <c r="V26" s="26">
        <v>0</v>
      </c>
      <c r="W26" s="26">
        <v>13</v>
      </c>
      <c r="X26" s="26">
        <v>13</v>
      </c>
      <c r="Y26" s="26">
        <v>12</v>
      </c>
      <c r="Z26" s="26">
        <v>4</v>
      </c>
      <c r="AA26" s="26">
        <v>6</v>
      </c>
      <c r="AB26" s="27">
        <f t="shared" ref="AB26:AB37" si="14">SUM(R26:AA26)</f>
        <v>60</v>
      </c>
      <c r="AC26" s="26">
        <v>2</v>
      </c>
      <c r="AD26" s="26"/>
      <c r="AE26" s="26"/>
      <c r="AF26" s="23">
        <f t="shared" ref="AF26:AF37" si="15">SUM(E26+I26+Q26+AB26+AC26+AD26+AE26)</f>
        <v>129</v>
      </c>
      <c r="AG26" s="28">
        <v>11</v>
      </c>
    </row>
    <row r="27" spans="1:33">
      <c r="A27" s="25" t="s">
        <v>66</v>
      </c>
      <c r="B27" s="26">
        <v>4</v>
      </c>
      <c r="C27" s="26">
        <v>16</v>
      </c>
      <c r="D27" s="26">
        <v>0</v>
      </c>
      <c r="E27" s="27">
        <f t="shared" si="11"/>
        <v>20</v>
      </c>
      <c r="F27" s="26">
        <v>13</v>
      </c>
      <c r="G27" s="26">
        <v>12</v>
      </c>
      <c r="H27" s="26">
        <v>3</v>
      </c>
      <c r="I27" s="27">
        <f t="shared" si="12"/>
        <v>28</v>
      </c>
      <c r="J27" s="26">
        <v>2</v>
      </c>
      <c r="K27" s="26">
        <v>2</v>
      </c>
      <c r="L27" s="26">
        <v>1</v>
      </c>
      <c r="M27" s="26">
        <v>0</v>
      </c>
      <c r="N27" s="26">
        <v>12</v>
      </c>
      <c r="O27" s="26">
        <v>14</v>
      </c>
      <c r="P27" s="26">
        <v>10</v>
      </c>
      <c r="Q27" s="23">
        <f t="shared" si="13"/>
        <v>41</v>
      </c>
      <c r="R27" s="26">
        <v>2</v>
      </c>
      <c r="S27" s="26">
        <v>9</v>
      </c>
      <c r="T27" s="26">
        <v>8</v>
      </c>
      <c r="U27" s="26">
        <v>2</v>
      </c>
      <c r="V27" s="26">
        <v>0</v>
      </c>
      <c r="W27" s="26">
        <v>14</v>
      </c>
      <c r="X27" s="26">
        <v>14</v>
      </c>
      <c r="Y27" s="26">
        <v>9</v>
      </c>
      <c r="Z27" s="26">
        <v>6</v>
      </c>
      <c r="AA27" s="26">
        <v>5</v>
      </c>
      <c r="AB27" s="27">
        <f t="shared" si="14"/>
        <v>69</v>
      </c>
      <c r="AC27" s="26">
        <v>3</v>
      </c>
      <c r="AD27" s="26">
        <v>6</v>
      </c>
      <c r="AE27" s="26">
        <v>0</v>
      </c>
      <c r="AF27" s="23">
        <f t="shared" si="15"/>
        <v>167</v>
      </c>
      <c r="AG27" s="28">
        <v>17</v>
      </c>
    </row>
    <row r="28" spans="1:33">
      <c r="A28" s="25" t="s">
        <v>67</v>
      </c>
      <c r="B28" s="26">
        <v>6</v>
      </c>
      <c r="C28" s="26">
        <v>15</v>
      </c>
      <c r="D28" s="26">
        <v>1</v>
      </c>
      <c r="E28" s="27">
        <f t="shared" si="11"/>
        <v>22</v>
      </c>
      <c r="F28" s="26">
        <v>13</v>
      </c>
      <c r="G28" s="26">
        <v>12</v>
      </c>
      <c r="H28" s="26">
        <v>8</v>
      </c>
      <c r="I28" s="27">
        <f t="shared" si="12"/>
        <v>33</v>
      </c>
      <c r="J28" s="26">
        <v>2</v>
      </c>
      <c r="K28" s="26">
        <v>3</v>
      </c>
      <c r="L28" s="26">
        <v>2</v>
      </c>
      <c r="M28" s="26">
        <v>1</v>
      </c>
      <c r="N28" s="26">
        <v>15</v>
      </c>
      <c r="O28" s="26">
        <v>16</v>
      </c>
      <c r="P28" s="26">
        <v>12</v>
      </c>
      <c r="Q28" s="23">
        <f t="shared" si="13"/>
        <v>51</v>
      </c>
      <c r="R28" s="26">
        <v>2</v>
      </c>
      <c r="S28" s="26">
        <v>3</v>
      </c>
      <c r="T28" s="26">
        <v>8</v>
      </c>
      <c r="U28" s="26">
        <v>1</v>
      </c>
      <c r="V28" s="26">
        <v>0</v>
      </c>
      <c r="W28" s="26">
        <v>17</v>
      </c>
      <c r="X28" s="26">
        <v>8</v>
      </c>
      <c r="Y28" s="26">
        <v>12</v>
      </c>
      <c r="Z28" s="26">
        <v>2</v>
      </c>
      <c r="AA28" s="26">
        <v>10</v>
      </c>
      <c r="AB28" s="27">
        <f t="shared" si="14"/>
        <v>63</v>
      </c>
      <c r="AC28" s="26">
        <v>3</v>
      </c>
      <c r="AD28" s="26">
        <v>6</v>
      </c>
      <c r="AE28" s="26">
        <v>15</v>
      </c>
      <c r="AF28" s="23">
        <f t="shared" si="15"/>
        <v>193</v>
      </c>
      <c r="AG28" s="28">
        <v>37</v>
      </c>
    </row>
    <row r="29" spans="1:33">
      <c r="A29" s="25" t="s">
        <v>68</v>
      </c>
      <c r="B29" s="26">
        <v>7</v>
      </c>
      <c r="C29" s="26">
        <v>20</v>
      </c>
      <c r="D29" s="26">
        <v>3</v>
      </c>
      <c r="E29" s="27">
        <f t="shared" si="11"/>
        <v>30</v>
      </c>
      <c r="F29" s="26">
        <v>5</v>
      </c>
      <c r="G29" s="26">
        <v>15</v>
      </c>
      <c r="H29" s="26">
        <v>8</v>
      </c>
      <c r="I29" s="27">
        <f t="shared" si="12"/>
        <v>28</v>
      </c>
      <c r="J29" s="26">
        <v>2</v>
      </c>
      <c r="K29" s="26">
        <v>2</v>
      </c>
      <c r="L29" s="26">
        <v>2</v>
      </c>
      <c r="M29" s="26">
        <v>1</v>
      </c>
      <c r="N29" s="26">
        <v>9</v>
      </c>
      <c r="O29" s="26">
        <v>20</v>
      </c>
      <c r="P29" s="26">
        <v>5</v>
      </c>
      <c r="Q29" s="23">
        <f t="shared" si="13"/>
        <v>41</v>
      </c>
      <c r="R29" s="26">
        <v>6</v>
      </c>
      <c r="S29" s="26">
        <v>5</v>
      </c>
      <c r="T29" s="26">
        <v>6</v>
      </c>
      <c r="U29" s="26">
        <v>1</v>
      </c>
      <c r="V29" s="26">
        <v>1</v>
      </c>
      <c r="W29" s="26">
        <v>18</v>
      </c>
      <c r="X29" s="26">
        <v>12</v>
      </c>
      <c r="Y29" s="26">
        <v>17</v>
      </c>
      <c r="Z29" s="26">
        <v>5</v>
      </c>
      <c r="AA29" s="26">
        <v>3</v>
      </c>
      <c r="AB29" s="27">
        <f t="shared" si="14"/>
        <v>74</v>
      </c>
      <c r="AC29" s="26">
        <v>4</v>
      </c>
      <c r="AD29" s="26">
        <v>0</v>
      </c>
      <c r="AE29" s="26">
        <v>5</v>
      </c>
      <c r="AF29" s="23">
        <f t="shared" si="15"/>
        <v>182</v>
      </c>
      <c r="AG29" s="28">
        <v>8</v>
      </c>
    </row>
    <row r="30" spans="1:33">
      <c r="A30" s="25" t="s">
        <v>69</v>
      </c>
      <c r="B30" s="26">
        <v>2</v>
      </c>
      <c r="C30" s="26">
        <v>9</v>
      </c>
      <c r="D30" s="26">
        <v>7</v>
      </c>
      <c r="E30" s="27">
        <f t="shared" si="11"/>
        <v>18</v>
      </c>
      <c r="F30" s="26">
        <v>12</v>
      </c>
      <c r="G30" s="26">
        <v>13</v>
      </c>
      <c r="H30" s="26">
        <v>10</v>
      </c>
      <c r="I30" s="27">
        <f t="shared" si="12"/>
        <v>35</v>
      </c>
      <c r="J30" s="26">
        <v>4</v>
      </c>
      <c r="K30" s="26">
        <v>1</v>
      </c>
      <c r="L30" s="26">
        <v>2</v>
      </c>
      <c r="M30" s="26">
        <v>2</v>
      </c>
      <c r="N30" s="26">
        <v>11</v>
      </c>
      <c r="O30" s="26">
        <v>13</v>
      </c>
      <c r="P30" s="26">
        <v>13</v>
      </c>
      <c r="Q30" s="23">
        <f t="shared" si="13"/>
        <v>46</v>
      </c>
      <c r="R30" s="26">
        <v>2</v>
      </c>
      <c r="S30" s="26">
        <v>7</v>
      </c>
      <c r="T30" s="26">
        <v>4</v>
      </c>
      <c r="U30" s="26">
        <v>1</v>
      </c>
      <c r="V30" s="26">
        <v>0</v>
      </c>
      <c r="W30" s="26">
        <v>14</v>
      </c>
      <c r="X30" s="26">
        <v>9</v>
      </c>
      <c r="Y30" s="26">
        <v>14</v>
      </c>
      <c r="Z30" s="26">
        <v>4</v>
      </c>
      <c r="AA30" s="26">
        <v>14</v>
      </c>
      <c r="AB30" s="27">
        <f t="shared" si="14"/>
        <v>69</v>
      </c>
      <c r="AC30" s="26">
        <v>2</v>
      </c>
      <c r="AD30" s="26">
        <v>3</v>
      </c>
      <c r="AE30" s="26">
        <v>9</v>
      </c>
      <c r="AF30" s="23">
        <f t="shared" si="15"/>
        <v>182</v>
      </c>
      <c r="AG30" s="28">
        <v>11</v>
      </c>
    </row>
    <row r="31" spans="1:33">
      <c r="A31" s="25" t="s">
        <v>70</v>
      </c>
      <c r="B31" s="26">
        <v>6</v>
      </c>
      <c r="C31" s="26">
        <v>12</v>
      </c>
      <c r="D31" s="26">
        <v>0</v>
      </c>
      <c r="E31" s="27">
        <f t="shared" si="11"/>
        <v>18</v>
      </c>
      <c r="F31" s="26">
        <v>6</v>
      </c>
      <c r="G31" s="26">
        <v>12</v>
      </c>
      <c r="H31" s="26">
        <v>7</v>
      </c>
      <c r="I31" s="27">
        <f t="shared" si="12"/>
        <v>25</v>
      </c>
      <c r="J31" s="26">
        <v>7</v>
      </c>
      <c r="K31" s="26">
        <v>5</v>
      </c>
      <c r="L31" s="26">
        <v>6</v>
      </c>
      <c r="M31" s="26">
        <v>2</v>
      </c>
      <c r="N31" s="26">
        <v>9</v>
      </c>
      <c r="O31" s="26">
        <v>13</v>
      </c>
      <c r="P31" s="26">
        <v>12</v>
      </c>
      <c r="Q31" s="23">
        <f t="shared" si="13"/>
        <v>54</v>
      </c>
      <c r="R31" s="26">
        <v>0</v>
      </c>
      <c r="S31" s="26">
        <v>5</v>
      </c>
      <c r="T31" s="26">
        <v>4</v>
      </c>
      <c r="U31" s="26">
        <v>1</v>
      </c>
      <c r="V31" s="26">
        <v>1</v>
      </c>
      <c r="W31" s="26">
        <v>15</v>
      </c>
      <c r="X31" s="26">
        <v>11</v>
      </c>
      <c r="Y31" s="26">
        <v>15</v>
      </c>
      <c r="Z31" s="26">
        <v>2</v>
      </c>
      <c r="AA31" s="26">
        <v>2</v>
      </c>
      <c r="AB31" s="27">
        <f t="shared" si="14"/>
        <v>56</v>
      </c>
      <c r="AC31" s="26">
        <v>2</v>
      </c>
      <c r="AD31" s="26">
        <v>2</v>
      </c>
      <c r="AE31" s="26">
        <v>4</v>
      </c>
      <c r="AF31" s="23">
        <f t="shared" si="15"/>
        <v>161</v>
      </c>
      <c r="AG31" s="28">
        <v>15</v>
      </c>
    </row>
    <row r="32" spans="1:33">
      <c r="A32" s="25" t="s">
        <v>71</v>
      </c>
      <c r="B32" s="26">
        <v>3</v>
      </c>
      <c r="C32" s="26">
        <v>9</v>
      </c>
      <c r="D32" s="26">
        <v>4</v>
      </c>
      <c r="E32" s="27">
        <f t="shared" si="11"/>
        <v>16</v>
      </c>
      <c r="F32" s="26">
        <v>8</v>
      </c>
      <c r="G32" s="26">
        <v>8</v>
      </c>
      <c r="H32" s="26">
        <v>8</v>
      </c>
      <c r="I32" s="27">
        <f t="shared" si="12"/>
        <v>24</v>
      </c>
      <c r="J32" s="26">
        <v>2</v>
      </c>
      <c r="K32" s="26">
        <v>1</v>
      </c>
      <c r="L32" s="26">
        <v>2</v>
      </c>
      <c r="M32" s="26">
        <v>2</v>
      </c>
      <c r="N32" s="26">
        <v>6</v>
      </c>
      <c r="O32" s="26">
        <v>12</v>
      </c>
      <c r="P32" s="26">
        <v>10</v>
      </c>
      <c r="Q32" s="23">
        <f t="shared" si="13"/>
        <v>35</v>
      </c>
      <c r="R32" s="26">
        <v>2</v>
      </c>
      <c r="S32" s="26">
        <v>7</v>
      </c>
      <c r="T32" s="26">
        <v>8</v>
      </c>
      <c r="U32" s="26">
        <v>3</v>
      </c>
      <c r="V32" s="26">
        <v>0</v>
      </c>
      <c r="W32" s="26">
        <v>13</v>
      </c>
      <c r="X32" s="26">
        <v>9</v>
      </c>
      <c r="Y32" s="26">
        <v>12</v>
      </c>
      <c r="Z32" s="26">
        <v>2</v>
      </c>
      <c r="AA32" s="26">
        <v>13</v>
      </c>
      <c r="AB32" s="27">
        <f t="shared" si="14"/>
        <v>69</v>
      </c>
      <c r="AC32" s="26">
        <v>11</v>
      </c>
      <c r="AD32" s="26"/>
      <c r="AE32" s="26"/>
      <c r="AF32" s="23">
        <f t="shared" si="15"/>
        <v>155</v>
      </c>
      <c r="AG32" s="28">
        <v>20</v>
      </c>
    </row>
    <row r="33" spans="1:33">
      <c r="A33" s="25" t="s">
        <v>38</v>
      </c>
      <c r="B33" s="26">
        <v>4</v>
      </c>
      <c r="C33" s="26">
        <v>9</v>
      </c>
      <c r="D33" s="26">
        <v>0</v>
      </c>
      <c r="E33" s="27">
        <f t="shared" si="11"/>
        <v>13</v>
      </c>
      <c r="F33" s="26">
        <v>10</v>
      </c>
      <c r="G33" s="26">
        <v>12</v>
      </c>
      <c r="H33" s="26">
        <v>5</v>
      </c>
      <c r="I33" s="27">
        <f t="shared" si="12"/>
        <v>27</v>
      </c>
      <c r="J33" s="26">
        <v>5</v>
      </c>
      <c r="K33" s="26">
        <v>5</v>
      </c>
      <c r="L33" s="26">
        <v>5</v>
      </c>
      <c r="M33" s="26">
        <v>2</v>
      </c>
      <c r="N33" s="26">
        <v>13</v>
      </c>
      <c r="O33" s="26">
        <v>13</v>
      </c>
      <c r="P33" s="26">
        <v>19</v>
      </c>
      <c r="Q33" s="23">
        <f t="shared" si="13"/>
        <v>62</v>
      </c>
      <c r="R33" s="26">
        <v>5</v>
      </c>
      <c r="S33" s="26">
        <v>7</v>
      </c>
      <c r="T33" s="26">
        <v>11</v>
      </c>
      <c r="U33" s="26">
        <v>2</v>
      </c>
      <c r="V33" s="26">
        <v>1</v>
      </c>
      <c r="W33" s="26">
        <v>18</v>
      </c>
      <c r="X33" s="26">
        <v>12</v>
      </c>
      <c r="Y33" s="26">
        <v>16</v>
      </c>
      <c r="Z33" s="26">
        <v>3</v>
      </c>
      <c r="AA33" s="26">
        <v>4</v>
      </c>
      <c r="AB33" s="27">
        <f t="shared" si="14"/>
        <v>79</v>
      </c>
      <c r="AC33" s="26">
        <v>4</v>
      </c>
      <c r="AD33" s="26">
        <v>6</v>
      </c>
      <c r="AE33" s="26">
        <v>7</v>
      </c>
      <c r="AF33" s="23">
        <f t="shared" si="15"/>
        <v>198</v>
      </c>
      <c r="AG33" s="28">
        <v>15</v>
      </c>
    </row>
    <row r="34" spans="1:33">
      <c r="A34" s="25" t="s">
        <v>72</v>
      </c>
      <c r="B34" s="26">
        <v>2</v>
      </c>
      <c r="C34" s="26">
        <v>13</v>
      </c>
      <c r="D34" s="26">
        <v>0</v>
      </c>
      <c r="E34" s="27">
        <f t="shared" si="11"/>
        <v>15</v>
      </c>
      <c r="F34" s="26">
        <v>4</v>
      </c>
      <c r="G34" s="26">
        <v>14</v>
      </c>
      <c r="H34" s="26">
        <v>4</v>
      </c>
      <c r="I34" s="27">
        <f t="shared" si="12"/>
        <v>22</v>
      </c>
      <c r="J34" s="26">
        <v>2</v>
      </c>
      <c r="K34" s="26">
        <v>0</v>
      </c>
      <c r="L34" s="26">
        <v>0</v>
      </c>
      <c r="M34" s="26">
        <v>0</v>
      </c>
      <c r="N34" s="26">
        <v>8</v>
      </c>
      <c r="O34" s="26">
        <v>13</v>
      </c>
      <c r="P34" s="26">
        <v>2</v>
      </c>
      <c r="Q34" s="23">
        <f t="shared" si="13"/>
        <v>25</v>
      </c>
      <c r="R34" s="26">
        <v>2</v>
      </c>
      <c r="S34" s="26">
        <v>5</v>
      </c>
      <c r="T34" s="26">
        <v>8</v>
      </c>
      <c r="U34" s="26">
        <v>2</v>
      </c>
      <c r="V34" s="26">
        <v>1</v>
      </c>
      <c r="W34" s="26">
        <v>12</v>
      </c>
      <c r="X34" s="26">
        <v>11</v>
      </c>
      <c r="Y34" s="26">
        <v>13</v>
      </c>
      <c r="Z34" s="26">
        <v>4</v>
      </c>
      <c r="AA34" s="26">
        <v>4</v>
      </c>
      <c r="AB34" s="27">
        <f t="shared" si="14"/>
        <v>62</v>
      </c>
      <c r="AC34" s="26">
        <v>4</v>
      </c>
      <c r="AD34" s="26"/>
      <c r="AE34" s="26"/>
      <c r="AF34" s="23">
        <f t="shared" si="15"/>
        <v>128</v>
      </c>
      <c r="AG34" s="28">
        <v>12</v>
      </c>
    </row>
    <row r="35" spans="1:33">
      <c r="A35" s="25" t="s">
        <v>73</v>
      </c>
      <c r="B35" s="26">
        <v>7</v>
      </c>
      <c r="C35" s="26">
        <v>17</v>
      </c>
      <c r="D35" s="26">
        <v>0</v>
      </c>
      <c r="E35" s="27">
        <f t="shared" si="11"/>
        <v>24</v>
      </c>
      <c r="F35" s="26">
        <v>6</v>
      </c>
      <c r="G35" s="26">
        <v>16</v>
      </c>
      <c r="H35" s="26">
        <v>9</v>
      </c>
      <c r="I35" s="27">
        <f t="shared" si="12"/>
        <v>31</v>
      </c>
      <c r="J35" s="26">
        <v>6</v>
      </c>
      <c r="K35" s="26">
        <v>4</v>
      </c>
      <c r="L35" s="26">
        <v>4</v>
      </c>
      <c r="M35" s="26">
        <v>4</v>
      </c>
      <c r="N35" s="26">
        <v>14</v>
      </c>
      <c r="O35" s="26">
        <v>16</v>
      </c>
      <c r="P35" s="26">
        <v>12</v>
      </c>
      <c r="Q35" s="23">
        <f t="shared" si="13"/>
        <v>60</v>
      </c>
      <c r="R35" s="26">
        <v>5</v>
      </c>
      <c r="S35" s="26">
        <v>8</v>
      </c>
      <c r="T35" s="26">
        <v>11</v>
      </c>
      <c r="U35" s="26">
        <v>4</v>
      </c>
      <c r="V35" s="26">
        <v>0</v>
      </c>
      <c r="W35" s="26">
        <v>16</v>
      </c>
      <c r="X35" s="26">
        <v>18</v>
      </c>
      <c r="Y35" s="26">
        <v>18</v>
      </c>
      <c r="Z35" s="26">
        <v>5</v>
      </c>
      <c r="AA35" s="26">
        <v>1</v>
      </c>
      <c r="AB35" s="27">
        <f t="shared" si="14"/>
        <v>86</v>
      </c>
      <c r="AC35" s="26">
        <v>5</v>
      </c>
      <c r="AD35" s="26">
        <v>7</v>
      </c>
      <c r="AE35" s="26">
        <v>4</v>
      </c>
      <c r="AF35" s="23">
        <f t="shared" si="15"/>
        <v>217</v>
      </c>
      <c r="AG35" s="28">
        <v>42</v>
      </c>
    </row>
    <row r="36" spans="1:33">
      <c r="A36" s="25" t="s">
        <v>39</v>
      </c>
      <c r="B36" s="26">
        <v>0</v>
      </c>
      <c r="C36" s="26">
        <v>4</v>
      </c>
      <c r="D36" s="26">
        <v>0</v>
      </c>
      <c r="E36" s="27">
        <f t="shared" si="11"/>
        <v>4</v>
      </c>
      <c r="F36" s="26">
        <v>0</v>
      </c>
      <c r="G36" s="26">
        <v>10</v>
      </c>
      <c r="H36" s="26">
        <v>0</v>
      </c>
      <c r="I36" s="27">
        <f t="shared" si="12"/>
        <v>10</v>
      </c>
      <c r="J36" s="26">
        <v>0</v>
      </c>
      <c r="K36" s="26">
        <v>2</v>
      </c>
      <c r="L36" s="26">
        <v>0</v>
      </c>
      <c r="M36" s="26">
        <v>0</v>
      </c>
      <c r="N36" s="26">
        <v>4</v>
      </c>
      <c r="O36" s="26">
        <v>13</v>
      </c>
      <c r="P36" s="26">
        <v>4</v>
      </c>
      <c r="Q36" s="23">
        <f t="shared" si="13"/>
        <v>23</v>
      </c>
      <c r="R36" s="26">
        <v>2</v>
      </c>
      <c r="S36" s="26">
        <v>3</v>
      </c>
      <c r="T36" s="26">
        <v>4</v>
      </c>
      <c r="U36" s="26">
        <v>0</v>
      </c>
      <c r="V36" s="26">
        <v>0</v>
      </c>
      <c r="W36" s="26">
        <v>3</v>
      </c>
      <c r="X36" s="26">
        <v>4</v>
      </c>
      <c r="Y36" s="26">
        <v>4</v>
      </c>
      <c r="Z36" s="26">
        <v>2</v>
      </c>
      <c r="AA36" s="26">
        <v>6</v>
      </c>
      <c r="AB36" s="27">
        <f t="shared" si="14"/>
        <v>28</v>
      </c>
      <c r="AC36" s="26">
        <v>0</v>
      </c>
      <c r="AD36" s="26">
        <v>0</v>
      </c>
      <c r="AE36" s="26">
        <v>0</v>
      </c>
      <c r="AF36" s="23">
        <f t="shared" si="15"/>
        <v>65</v>
      </c>
      <c r="AG36" s="28">
        <v>1</v>
      </c>
    </row>
    <row r="37" spans="1:33">
      <c r="A37" s="25" t="s">
        <v>74</v>
      </c>
      <c r="B37" s="26">
        <v>1</v>
      </c>
      <c r="C37" s="26">
        <v>9</v>
      </c>
      <c r="D37" s="26">
        <v>4</v>
      </c>
      <c r="E37" s="27">
        <f t="shared" si="11"/>
        <v>14</v>
      </c>
      <c r="F37" s="26">
        <v>3</v>
      </c>
      <c r="G37" s="26">
        <v>14</v>
      </c>
      <c r="H37" s="26">
        <v>6</v>
      </c>
      <c r="I37" s="27">
        <f t="shared" si="12"/>
        <v>23</v>
      </c>
      <c r="J37" s="26">
        <v>2</v>
      </c>
      <c r="K37" s="26">
        <v>1</v>
      </c>
      <c r="L37" s="26">
        <v>1</v>
      </c>
      <c r="M37" s="26">
        <v>0</v>
      </c>
      <c r="N37" s="26">
        <v>7</v>
      </c>
      <c r="O37" s="26">
        <v>13</v>
      </c>
      <c r="P37" s="26">
        <v>7</v>
      </c>
      <c r="Q37" s="23">
        <f t="shared" si="13"/>
        <v>31</v>
      </c>
      <c r="R37" s="26">
        <v>0</v>
      </c>
      <c r="S37" s="26">
        <v>3</v>
      </c>
      <c r="T37" s="26">
        <v>8</v>
      </c>
      <c r="U37" s="26">
        <v>2</v>
      </c>
      <c r="V37" s="26">
        <v>0</v>
      </c>
      <c r="W37" s="26">
        <v>9</v>
      </c>
      <c r="X37" s="26">
        <v>9</v>
      </c>
      <c r="Y37" s="26">
        <v>13</v>
      </c>
      <c r="Z37" s="26">
        <v>5</v>
      </c>
      <c r="AA37" s="26">
        <v>1</v>
      </c>
      <c r="AB37" s="27">
        <f t="shared" si="14"/>
        <v>50</v>
      </c>
      <c r="AC37" s="26">
        <v>1</v>
      </c>
      <c r="AD37" s="26">
        <v>6</v>
      </c>
      <c r="AE37" s="26">
        <v>6</v>
      </c>
      <c r="AF37" s="23">
        <f t="shared" si="15"/>
        <v>131</v>
      </c>
      <c r="AG37" s="28">
        <v>11</v>
      </c>
    </row>
    <row r="38" spans="1:33">
      <c r="A38" s="29" t="s">
        <v>61</v>
      </c>
      <c r="B38" s="30">
        <f t="shared" ref="B38:AG38" si="16">SUM(B26:B37)</f>
        <v>44</v>
      </c>
      <c r="C38" s="30">
        <f t="shared" si="16"/>
        <v>143</v>
      </c>
      <c r="D38" s="30">
        <f t="shared" si="16"/>
        <v>21</v>
      </c>
      <c r="E38" s="31">
        <f t="shared" si="16"/>
        <v>208</v>
      </c>
      <c r="F38" s="30">
        <f t="shared" si="16"/>
        <v>83</v>
      </c>
      <c r="G38" s="30">
        <f t="shared" si="16"/>
        <v>150</v>
      </c>
      <c r="H38" s="30">
        <f t="shared" si="16"/>
        <v>71</v>
      </c>
      <c r="I38" s="31">
        <f t="shared" si="16"/>
        <v>304</v>
      </c>
      <c r="J38" s="30">
        <f t="shared" si="16"/>
        <v>36</v>
      </c>
      <c r="K38" s="30">
        <f t="shared" si="16"/>
        <v>27</v>
      </c>
      <c r="L38" s="30">
        <f t="shared" si="16"/>
        <v>26</v>
      </c>
      <c r="M38" s="30">
        <f t="shared" si="16"/>
        <v>15</v>
      </c>
      <c r="N38" s="30">
        <f t="shared" si="16"/>
        <v>117</v>
      </c>
      <c r="O38" s="30">
        <f t="shared" si="16"/>
        <v>171</v>
      </c>
      <c r="P38" s="30">
        <f t="shared" si="16"/>
        <v>112</v>
      </c>
      <c r="Q38" s="31">
        <f t="shared" si="16"/>
        <v>504</v>
      </c>
      <c r="R38" s="30">
        <f t="shared" si="16"/>
        <v>28</v>
      </c>
      <c r="S38" s="30">
        <f t="shared" si="16"/>
        <v>69</v>
      </c>
      <c r="T38" s="30">
        <f t="shared" si="16"/>
        <v>84</v>
      </c>
      <c r="U38" s="30">
        <f t="shared" si="16"/>
        <v>20</v>
      </c>
      <c r="V38" s="30">
        <f t="shared" si="16"/>
        <v>4</v>
      </c>
      <c r="W38" s="30">
        <f t="shared" si="16"/>
        <v>162</v>
      </c>
      <c r="X38" s="30">
        <f t="shared" si="16"/>
        <v>130</v>
      </c>
      <c r="Y38" s="30">
        <f t="shared" si="16"/>
        <v>155</v>
      </c>
      <c r="Z38" s="30">
        <f t="shared" si="16"/>
        <v>44</v>
      </c>
      <c r="AA38" s="30">
        <f t="shared" si="16"/>
        <v>69</v>
      </c>
      <c r="AB38" s="31">
        <f t="shared" si="16"/>
        <v>765</v>
      </c>
      <c r="AC38" s="30">
        <f t="shared" si="16"/>
        <v>41</v>
      </c>
      <c r="AD38" s="30">
        <f t="shared" si="16"/>
        <v>36</v>
      </c>
      <c r="AE38" s="30">
        <f t="shared" si="16"/>
        <v>50</v>
      </c>
      <c r="AF38" s="32">
        <f t="shared" si="16"/>
        <v>1908</v>
      </c>
      <c r="AG38" s="33">
        <f t="shared" si="16"/>
        <v>200</v>
      </c>
    </row>
    <row r="39" spans="1:33">
      <c r="A39" s="34" t="s">
        <v>17</v>
      </c>
      <c r="B39" s="35">
        <f>SUM(B38/12)</f>
        <v>3.6666666666666665</v>
      </c>
      <c r="C39" s="35">
        <f t="shared" ref="C39:AG39" si="17">SUM(C38/12)</f>
        <v>11.916666666666666</v>
      </c>
      <c r="D39" s="35">
        <f t="shared" si="17"/>
        <v>1.75</v>
      </c>
      <c r="E39" s="36">
        <f t="shared" si="17"/>
        <v>17.333333333333332</v>
      </c>
      <c r="F39" s="35">
        <f t="shared" si="17"/>
        <v>6.916666666666667</v>
      </c>
      <c r="G39" s="35">
        <f t="shared" si="17"/>
        <v>12.5</v>
      </c>
      <c r="H39" s="35">
        <f t="shared" si="17"/>
        <v>5.916666666666667</v>
      </c>
      <c r="I39" s="36">
        <f t="shared" si="17"/>
        <v>25.333333333333332</v>
      </c>
      <c r="J39" s="35">
        <f t="shared" si="17"/>
        <v>3</v>
      </c>
      <c r="K39" s="35">
        <f t="shared" si="17"/>
        <v>2.25</v>
      </c>
      <c r="L39" s="35">
        <f t="shared" si="17"/>
        <v>2.1666666666666665</v>
      </c>
      <c r="M39" s="35">
        <f t="shared" si="17"/>
        <v>1.25</v>
      </c>
      <c r="N39" s="35">
        <f t="shared" si="17"/>
        <v>9.75</v>
      </c>
      <c r="O39" s="35">
        <f t="shared" si="17"/>
        <v>14.25</v>
      </c>
      <c r="P39" s="35">
        <f t="shared" si="17"/>
        <v>9.3333333333333339</v>
      </c>
      <c r="Q39" s="36">
        <f t="shared" si="17"/>
        <v>42</v>
      </c>
      <c r="R39" s="35">
        <f t="shared" si="17"/>
        <v>2.3333333333333335</v>
      </c>
      <c r="S39" s="35">
        <f t="shared" si="17"/>
        <v>5.75</v>
      </c>
      <c r="T39" s="35">
        <f t="shared" si="17"/>
        <v>7</v>
      </c>
      <c r="U39" s="35">
        <f t="shared" si="17"/>
        <v>1.6666666666666667</v>
      </c>
      <c r="V39" s="35">
        <f t="shared" si="17"/>
        <v>0.33333333333333331</v>
      </c>
      <c r="W39" s="35">
        <f t="shared" si="17"/>
        <v>13.5</v>
      </c>
      <c r="X39" s="35">
        <f t="shared" si="17"/>
        <v>10.833333333333334</v>
      </c>
      <c r="Y39" s="35">
        <f t="shared" si="17"/>
        <v>12.916666666666666</v>
      </c>
      <c r="Z39" s="35">
        <f t="shared" si="17"/>
        <v>3.6666666666666665</v>
      </c>
      <c r="AA39" s="35">
        <f t="shared" si="17"/>
        <v>5.75</v>
      </c>
      <c r="AB39" s="36">
        <f t="shared" si="17"/>
        <v>63.75</v>
      </c>
      <c r="AC39" s="35">
        <f t="shared" si="17"/>
        <v>3.4166666666666665</v>
      </c>
      <c r="AD39" s="35">
        <f t="shared" si="17"/>
        <v>3</v>
      </c>
      <c r="AE39" s="35">
        <f t="shared" si="17"/>
        <v>4.166666666666667</v>
      </c>
      <c r="AF39" s="37">
        <f t="shared" si="17"/>
        <v>159</v>
      </c>
      <c r="AG39" s="38">
        <f t="shared" si="17"/>
        <v>16.666666666666668</v>
      </c>
    </row>
    <row r="40" spans="1:33">
      <c r="A40" s="39" t="s">
        <v>41</v>
      </c>
      <c r="B40" s="40">
        <v>60</v>
      </c>
      <c r="C40" s="40">
        <v>246</v>
      </c>
      <c r="D40" s="40">
        <v>39</v>
      </c>
      <c r="E40" s="41">
        <v>345</v>
      </c>
      <c r="F40" s="40">
        <v>110</v>
      </c>
      <c r="G40" s="40">
        <v>175</v>
      </c>
      <c r="H40" s="40">
        <v>71</v>
      </c>
      <c r="I40" s="41">
        <v>356</v>
      </c>
      <c r="J40" s="40">
        <v>37</v>
      </c>
      <c r="K40" s="40">
        <v>39</v>
      </c>
      <c r="L40" s="40">
        <v>38</v>
      </c>
      <c r="M40" s="40"/>
      <c r="N40" s="40">
        <v>144</v>
      </c>
      <c r="O40" s="40">
        <v>197</v>
      </c>
      <c r="P40" s="40">
        <v>82</v>
      </c>
      <c r="Q40" s="41">
        <v>537</v>
      </c>
      <c r="R40" s="40">
        <v>130</v>
      </c>
      <c r="S40" s="40"/>
      <c r="T40" s="40">
        <v>116</v>
      </c>
      <c r="U40" s="40"/>
      <c r="V40" s="40">
        <v>6</v>
      </c>
      <c r="W40" s="40">
        <v>193</v>
      </c>
      <c r="X40" s="40">
        <v>160</v>
      </c>
      <c r="Y40" s="40">
        <v>143</v>
      </c>
      <c r="Z40" s="40">
        <v>36</v>
      </c>
      <c r="AA40" s="40">
        <v>55</v>
      </c>
      <c r="AB40" s="41">
        <v>839</v>
      </c>
      <c r="AC40" s="40">
        <v>44</v>
      </c>
      <c r="AD40" s="40">
        <v>10</v>
      </c>
      <c r="AE40" s="40">
        <v>38</v>
      </c>
      <c r="AF40" s="42">
        <v>2169</v>
      </c>
      <c r="AG40" s="43">
        <v>179</v>
      </c>
    </row>
    <row r="41" spans="1:33">
      <c r="A41" s="60" t="s">
        <v>17</v>
      </c>
      <c r="B41" s="61">
        <v>4.615384615384615</v>
      </c>
      <c r="C41" s="61">
        <v>18.923076923076923</v>
      </c>
      <c r="D41" s="61">
        <v>3</v>
      </c>
      <c r="E41" s="62">
        <v>26.53846153846154</v>
      </c>
      <c r="F41" s="61">
        <v>8.4615384615384617</v>
      </c>
      <c r="G41" s="61">
        <v>13.461538461538462</v>
      </c>
      <c r="H41" s="61">
        <v>5.4615384615384617</v>
      </c>
      <c r="I41" s="62">
        <v>27.384615384615383</v>
      </c>
      <c r="J41" s="61">
        <v>2.8461538461538463</v>
      </c>
      <c r="K41" s="61">
        <v>3</v>
      </c>
      <c r="L41" s="61">
        <v>2.9230769230769229</v>
      </c>
      <c r="M41" s="61"/>
      <c r="N41" s="61">
        <v>11.076923076923077</v>
      </c>
      <c r="O41" s="61">
        <v>15.153846153846153</v>
      </c>
      <c r="P41" s="61">
        <v>6.3076923076923075</v>
      </c>
      <c r="Q41" s="62">
        <v>41.307692307692307</v>
      </c>
      <c r="R41" s="61">
        <v>10</v>
      </c>
      <c r="S41" s="61"/>
      <c r="T41" s="61">
        <v>8.9230769230769234</v>
      </c>
      <c r="U41" s="61"/>
      <c r="V41" s="61">
        <v>0.46153846153846156</v>
      </c>
      <c r="W41" s="61">
        <v>14.846153846153847</v>
      </c>
      <c r="X41" s="61">
        <v>12.307692307692308</v>
      </c>
      <c r="Y41" s="61">
        <v>11</v>
      </c>
      <c r="Z41" s="61">
        <v>2.7692307692307692</v>
      </c>
      <c r="AA41" s="61">
        <v>4.2307692307692308</v>
      </c>
      <c r="AB41" s="62">
        <v>64.538461538461533</v>
      </c>
      <c r="AC41" s="61">
        <v>3.3846153846153846</v>
      </c>
      <c r="AD41" s="61">
        <v>0.76923076923076927</v>
      </c>
      <c r="AE41" s="61">
        <v>2.9230769230769229</v>
      </c>
      <c r="AF41" s="63">
        <v>166.84615384615384</v>
      </c>
      <c r="AG41" s="38">
        <v>13.76923076923077</v>
      </c>
    </row>
    <row r="42" spans="1:33">
      <c r="A42" s="49" t="s">
        <v>18</v>
      </c>
      <c r="B42" s="50">
        <f t="shared" ref="B42:V42" si="18">SUM(B38-B40)</f>
        <v>-16</v>
      </c>
      <c r="C42" s="50">
        <f t="shared" si="18"/>
        <v>-103</v>
      </c>
      <c r="D42" s="50">
        <f t="shared" si="18"/>
        <v>-18</v>
      </c>
      <c r="E42" s="51">
        <f t="shared" si="18"/>
        <v>-137</v>
      </c>
      <c r="F42" s="50">
        <f t="shared" si="18"/>
        <v>-27</v>
      </c>
      <c r="G42" s="50">
        <f t="shared" si="18"/>
        <v>-25</v>
      </c>
      <c r="H42" s="50">
        <f t="shared" si="18"/>
        <v>0</v>
      </c>
      <c r="I42" s="51">
        <f t="shared" si="18"/>
        <v>-52</v>
      </c>
      <c r="J42" s="52">
        <f t="shared" si="18"/>
        <v>-1</v>
      </c>
      <c r="K42" s="52">
        <f t="shared" si="18"/>
        <v>-12</v>
      </c>
      <c r="L42" s="52">
        <f t="shared" si="18"/>
        <v>-12</v>
      </c>
      <c r="M42" s="52"/>
      <c r="N42" s="52">
        <f t="shared" si="18"/>
        <v>-27</v>
      </c>
      <c r="O42" s="52">
        <f t="shared" si="18"/>
        <v>-26</v>
      </c>
      <c r="P42" s="52">
        <f t="shared" si="18"/>
        <v>30</v>
      </c>
      <c r="Q42" s="51">
        <f t="shared" si="18"/>
        <v>-33</v>
      </c>
      <c r="R42" s="52">
        <f t="shared" si="18"/>
        <v>-102</v>
      </c>
      <c r="S42" s="52"/>
      <c r="T42" s="52">
        <f t="shared" si="18"/>
        <v>-32</v>
      </c>
      <c r="U42" s="52"/>
      <c r="V42" s="52">
        <f t="shared" si="18"/>
        <v>-2</v>
      </c>
      <c r="W42" s="52">
        <f t="shared" ref="W42:AG42" si="19">SUM(W38-W40)</f>
        <v>-31</v>
      </c>
      <c r="X42" s="52">
        <f t="shared" si="19"/>
        <v>-30</v>
      </c>
      <c r="Y42" s="52">
        <f t="shared" si="19"/>
        <v>12</v>
      </c>
      <c r="Z42" s="52">
        <f t="shared" si="19"/>
        <v>8</v>
      </c>
      <c r="AA42" s="52">
        <f t="shared" si="19"/>
        <v>14</v>
      </c>
      <c r="AB42" s="51">
        <f t="shared" si="19"/>
        <v>-74</v>
      </c>
      <c r="AC42" s="52">
        <f t="shared" si="19"/>
        <v>-3</v>
      </c>
      <c r="AD42" s="52">
        <f t="shared" si="19"/>
        <v>26</v>
      </c>
      <c r="AE42" s="52">
        <f t="shared" si="19"/>
        <v>12</v>
      </c>
      <c r="AF42" s="53">
        <f t="shared" si="19"/>
        <v>-261</v>
      </c>
      <c r="AG42" s="43">
        <f t="shared" si="19"/>
        <v>21</v>
      </c>
    </row>
    <row r="43" spans="1:33" ht="13.5">
      <c r="A43" s="54" t="s">
        <v>19</v>
      </c>
      <c r="B43" s="55">
        <f t="shared" ref="B43:V43" si="20">SUM(B42/B40)</f>
        <v>-0.26666666666666666</v>
      </c>
      <c r="C43" s="55">
        <f t="shared" si="20"/>
        <v>-0.41869918699186992</v>
      </c>
      <c r="D43" s="55">
        <f t="shared" si="20"/>
        <v>-0.46153846153846156</v>
      </c>
      <c r="E43" s="56">
        <f t="shared" si="20"/>
        <v>-0.39710144927536234</v>
      </c>
      <c r="F43" s="55">
        <f t="shared" si="20"/>
        <v>-0.24545454545454545</v>
      </c>
      <c r="G43" s="55">
        <f t="shared" si="20"/>
        <v>-0.14285714285714285</v>
      </c>
      <c r="H43" s="57">
        <f t="shared" si="20"/>
        <v>0</v>
      </c>
      <c r="I43" s="56">
        <f t="shared" si="20"/>
        <v>-0.14606741573033707</v>
      </c>
      <c r="J43" s="55">
        <f t="shared" si="20"/>
        <v>-2.7027027027027029E-2</v>
      </c>
      <c r="K43" s="55">
        <f t="shared" si="20"/>
        <v>-0.30769230769230771</v>
      </c>
      <c r="L43" s="55">
        <f t="shared" si="20"/>
        <v>-0.31578947368421051</v>
      </c>
      <c r="M43" s="55"/>
      <c r="N43" s="55">
        <f t="shared" si="20"/>
        <v>-0.1875</v>
      </c>
      <c r="O43" s="55">
        <f t="shared" si="20"/>
        <v>-0.13197969543147209</v>
      </c>
      <c r="P43" s="55">
        <f t="shared" si="20"/>
        <v>0.36585365853658536</v>
      </c>
      <c r="Q43" s="56">
        <f t="shared" si="20"/>
        <v>-6.1452513966480445E-2</v>
      </c>
      <c r="R43" s="55">
        <f t="shared" si="20"/>
        <v>-0.7846153846153846</v>
      </c>
      <c r="S43" s="55"/>
      <c r="T43" s="55">
        <f t="shared" si="20"/>
        <v>-0.27586206896551724</v>
      </c>
      <c r="U43" s="55"/>
      <c r="V43" s="55">
        <f t="shared" si="20"/>
        <v>-0.33333333333333331</v>
      </c>
      <c r="W43" s="55">
        <f t="shared" ref="W43:AF43" si="21">SUM(W42/W40)</f>
        <v>-0.16062176165803108</v>
      </c>
      <c r="X43" s="55">
        <f t="shared" si="21"/>
        <v>-0.1875</v>
      </c>
      <c r="Y43" s="55">
        <f t="shared" si="21"/>
        <v>8.3916083916083919E-2</v>
      </c>
      <c r="Z43" s="55">
        <f t="shared" si="21"/>
        <v>0.22222222222222221</v>
      </c>
      <c r="AA43" s="55">
        <f t="shared" si="21"/>
        <v>0.25454545454545452</v>
      </c>
      <c r="AB43" s="56">
        <f t="shared" si="21"/>
        <v>-8.8200238379022647E-2</v>
      </c>
      <c r="AC43" s="55">
        <f t="shared" si="21"/>
        <v>-6.8181818181818177E-2</v>
      </c>
      <c r="AD43" s="55">
        <f t="shared" si="21"/>
        <v>2.6</v>
      </c>
      <c r="AE43" s="55">
        <f t="shared" si="21"/>
        <v>0.31578947368421051</v>
      </c>
      <c r="AF43" s="56">
        <f t="shared" si="21"/>
        <v>-0.12033195020746888</v>
      </c>
      <c r="AG43" s="59">
        <f>SUM(AG42/AG40)</f>
        <v>0.11731843575418995</v>
      </c>
    </row>
    <row r="44" spans="1:33">
      <c r="A44" s="64" t="s">
        <v>62</v>
      </c>
      <c r="B44" s="65">
        <f t="shared" ref="B44:M44" si="22">SUM(B20+B38)</f>
        <v>101</v>
      </c>
      <c r="C44" s="65">
        <f t="shared" si="22"/>
        <v>417</v>
      </c>
      <c r="D44" s="65">
        <f t="shared" si="22"/>
        <v>50</v>
      </c>
      <c r="E44" s="66">
        <f t="shared" si="22"/>
        <v>568</v>
      </c>
      <c r="F44" s="65">
        <f t="shared" si="22"/>
        <v>189</v>
      </c>
      <c r="G44" s="65">
        <f t="shared" si="22"/>
        <v>353</v>
      </c>
      <c r="H44" s="65">
        <f t="shared" si="22"/>
        <v>149</v>
      </c>
      <c r="I44" s="66">
        <f t="shared" si="22"/>
        <v>691</v>
      </c>
      <c r="J44" s="65">
        <f t="shared" si="22"/>
        <v>97</v>
      </c>
      <c r="K44" s="65">
        <f t="shared" si="22"/>
        <v>67</v>
      </c>
      <c r="L44" s="65">
        <f t="shared" si="22"/>
        <v>72</v>
      </c>
      <c r="M44" s="65">
        <f t="shared" si="22"/>
        <v>47</v>
      </c>
      <c r="N44" s="65">
        <f>SUM(N20+N38)</f>
        <v>273</v>
      </c>
      <c r="O44" s="65">
        <f>SUM(O20+O38)</f>
        <v>430</v>
      </c>
      <c r="P44" s="65">
        <f>SUM(P20+P38)</f>
        <v>209</v>
      </c>
      <c r="Q44" s="67">
        <f>SUM(Q20+Q38)</f>
        <v>1195</v>
      </c>
      <c r="R44" s="65">
        <f>SUM(R20+R38)</f>
        <v>62</v>
      </c>
      <c r="S44" s="65">
        <f t="shared" ref="S44:AG44" si="23">SUM(S20+S38)</f>
        <v>170</v>
      </c>
      <c r="T44" s="65">
        <f>SUM(T20+T38)</f>
        <v>196</v>
      </c>
      <c r="U44" s="65">
        <f t="shared" si="23"/>
        <v>57</v>
      </c>
      <c r="V44" s="65">
        <f t="shared" si="23"/>
        <v>7</v>
      </c>
      <c r="W44" s="65">
        <f t="shared" si="23"/>
        <v>378</v>
      </c>
      <c r="X44" s="65">
        <f t="shared" si="23"/>
        <v>332</v>
      </c>
      <c r="Y44" s="65">
        <f t="shared" si="23"/>
        <v>346</v>
      </c>
      <c r="Z44" s="65">
        <f t="shared" si="23"/>
        <v>91</v>
      </c>
      <c r="AA44" s="65">
        <f t="shared" si="23"/>
        <v>129</v>
      </c>
      <c r="AB44" s="66">
        <f t="shared" si="23"/>
        <v>1768</v>
      </c>
      <c r="AC44" s="65">
        <f t="shared" si="23"/>
        <v>72</v>
      </c>
      <c r="AD44" s="65">
        <f t="shared" si="23"/>
        <v>61</v>
      </c>
      <c r="AE44" s="65">
        <f t="shared" si="23"/>
        <v>118</v>
      </c>
      <c r="AF44" s="67">
        <f t="shared" si="23"/>
        <v>4473</v>
      </c>
      <c r="AG44" s="43">
        <f t="shared" si="23"/>
        <v>382</v>
      </c>
    </row>
    <row r="45" spans="1:33">
      <c r="A45" s="60" t="s">
        <v>20</v>
      </c>
      <c r="B45" s="61">
        <f>SUM(B44/26)</f>
        <v>3.8846153846153846</v>
      </c>
      <c r="C45" s="61">
        <f t="shared" ref="C45:D45" si="24">SUM(C44/26)</f>
        <v>16.03846153846154</v>
      </c>
      <c r="D45" s="61">
        <f t="shared" si="24"/>
        <v>1.9230769230769231</v>
      </c>
      <c r="E45" s="63">
        <f>SUM(E44/26)</f>
        <v>21.846153846153847</v>
      </c>
      <c r="F45" s="61">
        <f t="shared" ref="F45:H45" si="25">SUM(F44/26)</f>
        <v>7.2692307692307692</v>
      </c>
      <c r="G45" s="61">
        <f t="shared" si="25"/>
        <v>13.576923076923077</v>
      </c>
      <c r="H45" s="61">
        <f t="shared" si="25"/>
        <v>5.7307692307692308</v>
      </c>
      <c r="I45" s="63">
        <f>SUM(I44/26)</f>
        <v>26.576923076923077</v>
      </c>
      <c r="J45" s="61">
        <f t="shared" ref="J45:P45" si="26">SUM(J44/26)</f>
        <v>3.7307692307692308</v>
      </c>
      <c r="K45" s="61">
        <f t="shared" si="26"/>
        <v>2.5769230769230771</v>
      </c>
      <c r="L45" s="61">
        <f t="shared" si="26"/>
        <v>2.7692307692307692</v>
      </c>
      <c r="M45" s="61">
        <f t="shared" si="26"/>
        <v>1.8076923076923077</v>
      </c>
      <c r="N45" s="61">
        <f t="shared" si="26"/>
        <v>10.5</v>
      </c>
      <c r="O45" s="61">
        <f t="shared" si="26"/>
        <v>16.53846153846154</v>
      </c>
      <c r="P45" s="61">
        <f t="shared" si="26"/>
        <v>8.0384615384615383</v>
      </c>
      <c r="Q45" s="63">
        <f>SUM(Q44/26)</f>
        <v>45.96153846153846</v>
      </c>
      <c r="R45" s="61">
        <f t="shared" ref="R45:AA45" si="27">SUM(R44/26)</f>
        <v>2.3846153846153846</v>
      </c>
      <c r="S45" s="61">
        <f t="shared" si="27"/>
        <v>6.5384615384615383</v>
      </c>
      <c r="T45" s="61">
        <f t="shared" si="27"/>
        <v>7.5384615384615383</v>
      </c>
      <c r="U45" s="61">
        <f t="shared" si="27"/>
        <v>2.1923076923076925</v>
      </c>
      <c r="V45" s="61">
        <f t="shared" si="27"/>
        <v>0.26923076923076922</v>
      </c>
      <c r="W45" s="61">
        <f t="shared" si="27"/>
        <v>14.538461538461538</v>
      </c>
      <c r="X45" s="61">
        <f t="shared" si="27"/>
        <v>12.76923076923077</v>
      </c>
      <c r="Y45" s="61">
        <f t="shared" si="27"/>
        <v>13.307692307692308</v>
      </c>
      <c r="Z45" s="61">
        <f t="shared" si="27"/>
        <v>3.5</v>
      </c>
      <c r="AA45" s="61">
        <f t="shared" si="27"/>
        <v>4.9615384615384617</v>
      </c>
      <c r="AB45" s="63">
        <f>SUM(AB44/26)</f>
        <v>68</v>
      </c>
      <c r="AC45" s="61">
        <f t="shared" ref="AC45:AE45" si="28">SUM(AC44/26)</f>
        <v>2.7692307692307692</v>
      </c>
      <c r="AD45" s="61">
        <f t="shared" si="28"/>
        <v>2.3461538461538463</v>
      </c>
      <c r="AE45" s="61">
        <f t="shared" si="28"/>
        <v>4.5384615384615383</v>
      </c>
      <c r="AF45" s="63">
        <f>SUM(AF44/26)</f>
        <v>172.03846153846155</v>
      </c>
      <c r="AG45" s="38">
        <f>SUM(AG44/25)</f>
        <v>15.28</v>
      </c>
    </row>
    <row r="46" spans="1:33">
      <c r="A46" s="64" t="s">
        <v>42</v>
      </c>
      <c r="B46" s="65">
        <v>127</v>
      </c>
      <c r="C46" s="65">
        <v>433</v>
      </c>
      <c r="D46" s="65">
        <v>63</v>
      </c>
      <c r="E46" s="66">
        <v>623</v>
      </c>
      <c r="F46" s="65">
        <v>224</v>
      </c>
      <c r="G46" s="65">
        <v>337</v>
      </c>
      <c r="H46" s="65">
        <v>129</v>
      </c>
      <c r="I46" s="66">
        <v>690</v>
      </c>
      <c r="J46" s="65">
        <v>88</v>
      </c>
      <c r="K46" s="65">
        <v>71</v>
      </c>
      <c r="L46" s="65">
        <v>102</v>
      </c>
      <c r="M46" s="65"/>
      <c r="N46" s="65">
        <v>254</v>
      </c>
      <c r="O46" s="65">
        <v>368</v>
      </c>
      <c r="P46" s="65">
        <v>137</v>
      </c>
      <c r="Q46" s="67">
        <v>1020</v>
      </c>
      <c r="R46" s="65">
        <v>253</v>
      </c>
      <c r="S46" s="65"/>
      <c r="T46" s="65">
        <v>213</v>
      </c>
      <c r="U46" s="65"/>
      <c r="V46" s="65">
        <v>13</v>
      </c>
      <c r="W46" s="65">
        <v>399</v>
      </c>
      <c r="X46" s="65">
        <v>312</v>
      </c>
      <c r="Y46" s="65">
        <v>261</v>
      </c>
      <c r="Z46" s="65">
        <v>62</v>
      </c>
      <c r="AA46" s="65">
        <v>99</v>
      </c>
      <c r="AB46" s="66">
        <v>1612</v>
      </c>
      <c r="AC46" s="65">
        <v>85</v>
      </c>
      <c r="AD46" s="65">
        <f>AD22+AD40</f>
        <v>35</v>
      </c>
      <c r="AE46" s="65">
        <f>AE22+AE40</f>
        <v>95</v>
      </c>
      <c r="AF46" s="67">
        <v>4160</v>
      </c>
      <c r="AG46" s="43">
        <v>385</v>
      </c>
    </row>
    <row r="47" spans="1:33">
      <c r="A47" s="60" t="s">
        <v>20</v>
      </c>
      <c r="B47" s="61">
        <v>5.08</v>
      </c>
      <c r="C47" s="61">
        <v>17.32</v>
      </c>
      <c r="D47" s="61">
        <v>2.52</v>
      </c>
      <c r="E47" s="62">
        <v>24.92</v>
      </c>
      <c r="F47" s="61">
        <v>8.9600000000000009</v>
      </c>
      <c r="G47" s="61">
        <v>13.48</v>
      </c>
      <c r="H47" s="61">
        <v>5.16</v>
      </c>
      <c r="I47" s="62">
        <v>27.6</v>
      </c>
      <c r="J47" s="61">
        <v>3.52</v>
      </c>
      <c r="K47" s="61">
        <v>2.84</v>
      </c>
      <c r="L47" s="61">
        <v>4.08</v>
      </c>
      <c r="M47" s="61"/>
      <c r="N47" s="61">
        <v>10.16</v>
      </c>
      <c r="O47" s="61">
        <v>14.72</v>
      </c>
      <c r="P47" s="61">
        <v>5.48</v>
      </c>
      <c r="Q47" s="62">
        <v>40.799999999999997</v>
      </c>
      <c r="R47" s="61">
        <v>10.119999999999999</v>
      </c>
      <c r="S47" s="61"/>
      <c r="T47" s="61">
        <v>8.52</v>
      </c>
      <c r="U47" s="61"/>
      <c r="V47" s="61">
        <v>0.52</v>
      </c>
      <c r="W47" s="61">
        <v>15.96</v>
      </c>
      <c r="X47" s="61">
        <v>12.48</v>
      </c>
      <c r="Y47" s="61">
        <v>10.44</v>
      </c>
      <c r="Z47" s="61">
        <v>2.48</v>
      </c>
      <c r="AA47" s="61">
        <v>3.96</v>
      </c>
      <c r="AB47" s="62">
        <v>64.48</v>
      </c>
      <c r="AC47" s="61">
        <v>3.4</v>
      </c>
      <c r="AD47" s="61">
        <f>AD46/25</f>
        <v>1.4</v>
      </c>
      <c r="AE47" s="61">
        <f>AE46/25</f>
        <v>3.8</v>
      </c>
      <c r="AF47" s="61">
        <f>AF46/25</f>
        <v>166.4</v>
      </c>
      <c r="AG47" s="38">
        <v>15.4</v>
      </c>
    </row>
    <row r="48" spans="1:33">
      <c r="A48" s="49" t="s">
        <v>18</v>
      </c>
      <c r="B48" s="50">
        <f t="shared" ref="B48:V48" si="29">SUM(B44-B46)</f>
        <v>-26</v>
      </c>
      <c r="C48" s="50">
        <f t="shared" si="29"/>
        <v>-16</v>
      </c>
      <c r="D48" s="50">
        <f t="shared" si="29"/>
        <v>-13</v>
      </c>
      <c r="E48" s="51">
        <f t="shared" si="29"/>
        <v>-55</v>
      </c>
      <c r="F48" s="50">
        <f t="shared" si="29"/>
        <v>-35</v>
      </c>
      <c r="G48" s="50">
        <f t="shared" si="29"/>
        <v>16</v>
      </c>
      <c r="H48" s="50">
        <f t="shared" si="29"/>
        <v>20</v>
      </c>
      <c r="I48" s="51">
        <f t="shared" si="29"/>
        <v>1</v>
      </c>
      <c r="J48" s="52">
        <f t="shared" si="29"/>
        <v>9</v>
      </c>
      <c r="K48" s="52">
        <f t="shared" si="29"/>
        <v>-4</v>
      </c>
      <c r="L48" s="52">
        <f t="shared" si="29"/>
        <v>-30</v>
      </c>
      <c r="M48" s="52"/>
      <c r="N48" s="52">
        <f t="shared" si="29"/>
        <v>19</v>
      </c>
      <c r="O48" s="52">
        <f t="shared" si="29"/>
        <v>62</v>
      </c>
      <c r="P48" s="52">
        <f t="shared" si="29"/>
        <v>72</v>
      </c>
      <c r="Q48" s="51">
        <f t="shared" si="29"/>
        <v>175</v>
      </c>
      <c r="R48" s="52">
        <f t="shared" si="29"/>
        <v>-191</v>
      </c>
      <c r="S48" s="52"/>
      <c r="T48" s="52">
        <f t="shared" si="29"/>
        <v>-17</v>
      </c>
      <c r="U48" s="52"/>
      <c r="V48" s="52">
        <f t="shared" si="29"/>
        <v>-6</v>
      </c>
      <c r="W48" s="52">
        <f t="shared" ref="W48:AG48" si="30">SUM(W44-W46)</f>
        <v>-21</v>
      </c>
      <c r="X48" s="52">
        <f t="shared" si="30"/>
        <v>20</v>
      </c>
      <c r="Y48" s="52">
        <f t="shared" si="30"/>
        <v>85</v>
      </c>
      <c r="Z48" s="52">
        <f t="shared" si="30"/>
        <v>29</v>
      </c>
      <c r="AA48" s="52">
        <f t="shared" si="30"/>
        <v>30</v>
      </c>
      <c r="AB48" s="51">
        <f t="shared" si="30"/>
        <v>156</v>
      </c>
      <c r="AC48" s="52">
        <f t="shared" si="30"/>
        <v>-13</v>
      </c>
      <c r="AD48" s="52">
        <f t="shared" si="30"/>
        <v>26</v>
      </c>
      <c r="AE48" s="52">
        <f t="shared" si="30"/>
        <v>23</v>
      </c>
      <c r="AF48" s="53">
        <f t="shared" si="30"/>
        <v>313</v>
      </c>
      <c r="AG48" s="43">
        <f t="shared" si="30"/>
        <v>-3</v>
      </c>
    </row>
    <row r="49" spans="1:34" ht="13.5">
      <c r="A49" s="54" t="s">
        <v>19</v>
      </c>
      <c r="B49" s="55">
        <f t="shared" ref="B49:V49" si="31">SUM(B48/B46)</f>
        <v>-0.20472440944881889</v>
      </c>
      <c r="C49" s="55">
        <f t="shared" si="31"/>
        <v>-3.695150115473441E-2</v>
      </c>
      <c r="D49" s="55">
        <f t="shared" si="31"/>
        <v>-0.20634920634920634</v>
      </c>
      <c r="E49" s="56">
        <f t="shared" si="31"/>
        <v>-8.8282504012841087E-2</v>
      </c>
      <c r="F49" s="55">
        <f t="shared" si="31"/>
        <v>-0.15625</v>
      </c>
      <c r="G49" s="55">
        <f t="shared" si="31"/>
        <v>4.7477744807121663E-2</v>
      </c>
      <c r="H49" s="55">
        <f t="shared" si="31"/>
        <v>0.15503875968992248</v>
      </c>
      <c r="I49" s="56">
        <f t="shared" si="31"/>
        <v>1.4492753623188406E-3</v>
      </c>
      <c r="J49" s="55">
        <f t="shared" si="31"/>
        <v>0.10227272727272728</v>
      </c>
      <c r="K49" s="55">
        <f t="shared" si="31"/>
        <v>-5.6338028169014086E-2</v>
      </c>
      <c r="L49" s="55">
        <f t="shared" si="31"/>
        <v>-0.29411764705882354</v>
      </c>
      <c r="M49" s="55"/>
      <c r="N49" s="55">
        <f t="shared" si="31"/>
        <v>7.4803149606299218E-2</v>
      </c>
      <c r="O49" s="55">
        <f t="shared" si="31"/>
        <v>0.16847826086956522</v>
      </c>
      <c r="P49" s="55">
        <f t="shared" si="31"/>
        <v>0.52554744525547448</v>
      </c>
      <c r="Q49" s="56">
        <f t="shared" si="31"/>
        <v>0.17156862745098039</v>
      </c>
      <c r="R49" s="55">
        <f t="shared" si="31"/>
        <v>-0.75494071146245056</v>
      </c>
      <c r="S49" s="55"/>
      <c r="T49" s="55">
        <f t="shared" si="31"/>
        <v>-7.9812206572769953E-2</v>
      </c>
      <c r="U49" s="55"/>
      <c r="V49" s="55">
        <f t="shared" si="31"/>
        <v>-0.46153846153846156</v>
      </c>
      <c r="W49" s="55">
        <f t="shared" ref="W49:AF49" si="32">SUM(W48/W46)</f>
        <v>-5.2631578947368418E-2</v>
      </c>
      <c r="X49" s="55">
        <f t="shared" si="32"/>
        <v>6.4102564102564097E-2</v>
      </c>
      <c r="Y49" s="55">
        <f t="shared" si="32"/>
        <v>0.32567049808429116</v>
      </c>
      <c r="Z49" s="55">
        <f t="shared" si="32"/>
        <v>0.46774193548387094</v>
      </c>
      <c r="AA49" s="55">
        <f t="shared" si="32"/>
        <v>0.30303030303030304</v>
      </c>
      <c r="AB49" s="56">
        <f t="shared" si="32"/>
        <v>9.6774193548387094E-2</v>
      </c>
      <c r="AC49" s="55">
        <f t="shared" si="32"/>
        <v>-0.15294117647058825</v>
      </c>
      <c r="AD49" s="55">
        <f t="shared" si="32"/>
        <v>0.74285714285714288</v>
      </c>
      <c r="AE49" s="55">
        <f t="shared" si="32"/>
        <v>0.24210526315789474</v>
      </c>
      <c r="AF49" s="56">
        <f t="shared" si="32"/>
        <v>7.5240384615384612E-2</v>
      </c>
      <c r="AG49" s="59">
        <f>SUM(AG48/AG46)</f>
        <v>-7.7922077922077922E-3</v>
      </c>
    </row>
    <row r="50" spans="1:34">
      <c r="A50" s="2"/>
      <c r="B50" s="2"/>
      <c r="C50" s="2"/>
      <c r="D50" s="2"/>
      <c r="E50" s="2"/>
      <c r="F50" s="1"/>
      <c r="G50" s="2"/>
      <c r="H50" s="2"/>
      <c r="I50" s="2"/>
      <c r="J50" s="3"/>
      <c r="K50" s="3"/>
      <c r="L50" s="3"/>
      <c r="M50" s="3"/>
      <c r="N50" s="3"/>
      <c r="O50" s="2"/>
      <c r="P50" s="2"/>
      <c r="Q50" s="2"/>
      <c r="R50" s="3"/>
      <c r="S50" s="3"/>
      <c r="T50" s="2"/>
      <c r="U50" s="2"/>
      <c r="V50" s="2"/>
      <c r="W50" s="2"/>
      <c r="X50" s="2"/>
      <c r="Y50" s="2"/>
      <c r="Z50" s="2"/>
      <c r="AA50" s="2"/>
      <c r="AB50" s="2"/>
      <c r="AC50" s="3"/>
      <c r="AD50" s="3"/>
      <c r="AE50" s="3"/>
      <c r="AF50" s="2"/>
      <c r="AG50" s="3"/>
      <c r="AH50" s="3"/>
    </row>
    <row r="51" spans="1:34" ht="15">
      <c r="A51" s="91" t="s">
        <v>21</v>
      </c>
      <c r="B51" s="91"/>
      <c r="C51" s="91"/>
      <c r="D51" s="91"/>
      <c r="E51" s="68"/>
      <c r="F51" s="69">
        <v>2010</v>
      </c>
      <c r="G51" s="68"/>
      <c r="H51" s="70">
        <v>2009</v>
      </c>
      <c r="I51" s="2"/>
      <c r="J51" s="71" t="s">
        <v>22</v>
      </c>
      <c r="K51" s="3"/>
      <c r="L51" s="92" t="s">
        <v>63</v>
      </c>
      <c r="M51" s="92"/>
      <c r="N51" s="92"/>
      <c r="O51" s="72" t="s">
        <v>45</v>
      </c>
      <c r="P51" s="73" t="s">
        <v>4</v>
      </c>
      <c r="Q51" s="72" t="s">
        <v>23</v>
      </c>
      <c r="R51" s="3"/>
      <c r="S51" s="3"/>
      <c r="T51" s="2"/>
      <c r="U51" s="2"/>
      <c r="V51" s="2"/>
      <c r="W51" s="2"/>
      <c r="X51" s="2"/>
      <c r="Y51" s="2"/>
      <c r="Z51" s="2"/>
      <c r="AA51" s="2"/>
      <c r="AB51" s="2"/>
      <c r="AC51" s="3"/>
      <c r="AD51" s="3"/>
      <c r="AE51" s="3"/>
      <c r="AF51" s="2"/>
      <c r="AG51" s="3"/>
      <c r="AH51" s="3"/>
    </row>
    <row r="52" spans="1:34">
      <c r="A52" s="2" t="s">
        <v>24</v>
      </c>
      <c r="B52" s="2"/>
      <c r="C52" s="2"/>
      <c r="D52" s="2"/>
      <c r="E52" s="84">
        <f>SUM(AF44)</f>
        <v>4473</v>
      </c>
      <c r="F52" s="84"/>
      <c r="G52" s="84">
        <v>4160</v>
      </c>
      <c r="H52" s="84"/>
      <c r="I52" s="2"/>
      <c r="J52" s="74">
        <f>SUM(E52-G52)</f>
        <v>313</v>
      </c>
      <c r="K52" s="3"/>
      <c r="L52" s="3">
        <v>26</v>
      </c>
      <c r="M52" s="3"/>
      <c r="N52" s="3"/>
      <c r="O52" s="3">
        <v>25</v>
      </c>
      <c r="P52" s="2"/>
      <c r="Q52" s="74">
        <f>SUM(L52-O52)</f>
        <v>1</v>
      </c>
      <c r="R52" s="3"/>
      <c r="S52" s="3"/>
      <c r="T52" s="2"/>
      <c r="U52" s="2"/>
      <c r="V52" s="2"/>
      <c r="W52" s="2"/>
      <c r="X52" s="2"/>
      <c r="Y52" s="2"/>
      <c r="Z52" s="2"/>
      <c r="AA52" s="2"/>
      <c r="AB52" s="2"/>
      <c r="AC52" s="75" t="s">
        <v>4</v>
      </c>
      <c r="AD52" s="75"/>
      <c r="AE52" s="75"/>
      <c r="AF52" s="2"/>
      <c r="AG52" s="3"/>
      <c r="AH52" s="3"/>
    </row>
    <row r="53" spans="1:34">
      <c r="A53" s="2" t="s">
        <v>82</v>
      </c>
      <c r="B53" s="2"/>
      <c r="C53" s="2"/>
      <c r="D53" s="2"/>
      <c r="E53" s="2"/>
      <c r="F53" s="76">
        <v>91</v>
      </c>
      <c r="G53" s="77"/>
      <c r="H53" s="76">
        <v>95</v>
      </c>
      <c r="I53" s="2"/>
      <c r="J53" s="74">
        <f>SUM(F53-H53)</f>
        <v>-4</v>
      </c>
      <c r="K53" s="3"/>
      <c r="L53" s="1">
        <v>1</v>
      </c>
      <c r="M53" s="1"/>
      <c r="N53" s="78"/>
      <c r="O53" s="1">
        <v>1</v>
      </c>
      <c r="P53" s="78"/>
      <c r="Q53" s="74">
        <f>SUM(L53-O53)</f>
        <v>0</v>
      </c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2"/>
      <c r="AC53" s="3"/>
      <c r="AD53" s="3"/>
      <c r="AE53" s="3"/>
      <c r="AF53" s="2"/>
      <c r="AG53" s="3"/>
      <c r="AH53" s="3"/>
    </row>
    <row r="54" spans="1:34" ht="12.75" customHeight="1">
      <c r="A54" s="85" t="s">
        <v>25</v>
      </c>
      <c r="B54" s="85"/>
      <c r="C54" s="85"/>
      <c r="D54" s="85"/>
      <c r="E54" s="86">
        <f>SUM(E52:F53)</f>
        <v>4564</v>
      </c>
      <c r="F54" s="86"/>
      <c r="G54" s="86">
        <f>SUM(G52:H53)</f>
        <v>4255</v>
      </c>
      <c r="H54" s="86"/>
      <c r="I54" s="2"/>
      <c r="J54" s="79">
        <f>SUM(J52:J53)</f>
        <v>309</v>
      </c>
      <c r="K54" s="3"/>
      <c r="L54" s="80">
        <f>SUM(L52:L53)</f>
        <v>27</v>
      </c>
      <c r="M54" s="83"/>
      <c r="N54" s="3"/>
      <c r="O54" s="80">
        <f>SUM(O52:O53)</f>
        <v>26</v>
      </c>
      <c r="P54" s="2"/>
      <c r="Q54" s="80">
        <f>SUM(Q52:Q53)</f>
        <v>1</v>
      </c>
      <c r="R54" s="3"/>
      <c r="S54" s="3"/>
      <c r="T54" s="2"/>
      <c r="U54" s="2"/>
      <c r="V54" s="2"/>
      <c r="W54" s="2"/>
      <c r="X54" s="2"/>
      <c r="Y54" s="2"/>
      <c r="Z54" s="2"/>
      <c r="AA54" s="2"/>
      <c r="AB54" s="2"/>
      <c r="AC54" s="3"/>
      <c r="AD54" s="3"/>
      <c r="AE54" s="3"/>
      <c r="AF54" s="2"/>
      <c r="AG54" s="3"/>
      <c r="AH54" s="3"/>
    </row>
  </sheetData>
  <mergeCells count="11">
    <mergeCell ref="V3:V4"/>
    <mergeCell ref="A1:E1"/>
    <mergeCell ref="A2:B2"/>
    <mergeCell ref="T3:T4"/>
    <mergeCell ref="A51:D51"/>
    <mergeCell ref="L51:N51"/>
    <mergeCell ref="E52:F52"/>
    <mergeCell ref="G52:H52"/>
    <mergeCell ref="A54:D54"/>
    <mergeCell ref="E54:F54"/>
    <mergeCell ref="G54:H54"/>
  </mergeCells>
  <phoneticPr fontId="21" type="noConversion"/>
  <pageMargins left="0.39370078740157483" right="0.39370078740157483" top="0.59055118110236227" bottom="0.59055118110236227" header="0.51181102362204722" footer="0.51181102362204722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3" sqref="B13"/>
    </sheetView>
  </sheetViews>
  <sheetFormatPr defaultColWidth="11.42578125" defaultRowHeight="12.75"/>
  <sheetData/>
  <phoneticPr fontId="21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21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Norges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nbsny1</dc:creator>
  <cp:lastModifiedBy>a7761</cp:lastModifiedBy>
  <cp:lastPrinted>2009-09-30T10:19:16Z</cp:lastPrinted>
  <dcterms:created xsi:type="dcterms:W3CDTF">2004-09-28T06:05:25Z</dcterms:created>
  <dcterms:modified xsi:type="dcterms:W3CDTF">2010-09-30T10:27:38Z</dcterms:modified>
</cp:coreProperties>
</file>